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11"/>
  <workbookPr/>
  <mc:AlternateContent xmlns:mc="http://schemas.openxmlformats.org/markup-compatibility/2006">
    <mc:Choice Requires="x15">
      <x15ac:absPath xmlns:x15ac="http://schemas.microsoft.com/office/spreadsheetml/2010/11/ac" url="https://reiknistofnun-my.sharepoint.com/personal/svala_fsu_is/Documents/Desktop/Fsu haust 2022/Verknámið og fl/"/>
    </mc:Choice>
  </mc:AlternateContent>
  <xr:revisionPtr revIDLastSave="20" documentId="8_{752CFB3A-B3F9-4B40-B2DB-2235CCC81595}" xr6:coauthVersionLast="47" xr6:coauthVersionMax="47" xr10:uidLastSave="{30056AA3-4FC9-45E4-828F-2F3E134A16DC}"/>
  <bookViews>
    <workbookView xWindow="-120" yWindow="-120" windowWidth="29040" windowHeight="15840" firstSheet="8" activeTab="8" xr2:uid="{00000000-000D-0000-FFFF-FFFF00000000}"/>
  </bookViews>
  <sheets>
    <sheet name="Blóm" sheetId="2" r:id="rId1"/>
    <sheet name="GAS" sheetId="3" r:id="rId2"/>
    <sheet name="Skóg" sheetId="9" r:id="rId3"/>
    <sheet name="Skrúð" sheetId="1" r:id="rId4"/>
    <sheet name="Lífr" sheetId="8" r:id="rId5"/>
    <sheet name="Yl-BLÓ" sheetId="5" r:id="rId6"/>
    <sheet name="Yl-POT" sheetId="4" r:id="rId7"/>
    <sheet name="Yl-MAT" sheetId="6" r:id="rId8"/>
    <sheet name="Yl-ÚTI" sheetId="7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7" l="1"/>
  <c r="H35" i="7"/>
  <c r="I35" i="7"/>
  <c r="J35" i="7"/>
  <c r="K35" i="7"/>
  <c r="L35" i="7"/>
  <c r="M35" i="7"/>
  <c r="F35" i="7"/>
  <c r="N32" i="7"/>
  <c r="N33" i="7"/>
  <c r="N34" i="7"/>
  <c r="P34" i="7" s="1"/>
  <c r="N31" i="7"/>
  <c r="N22" i="7"/>
  <c r="N23" i="7"/>
  <c r="N24" i="7"/>
  <c r="N25" i="7"/>
  <c r="N26" i="7"/>
  <c r="N27" i="7"/>
  <c r="N28" i="7"/>
  <c r="N29" i="7"/>
  <c r="N21" i="7"/>
  <c r="N20" i="7" s="1"/>
  <c r="N17" i="7"/>
  <c r="N18" i="7"/>
  <c r="N19" i="7"/>
  <c r="N16" i="7"/>
  <c r="N13" i="7"/>
  <c r="N14" i="7"/>
  <c r="N12" i="7"/>
  <c r="N5" i="7"/>
  <c r="N6" i="7"/>
  <c r="N7" i="7"/>
  <c r="N8" i="7"/>
  <c r="N9" i="7"/>
  <c r="N10" i="7"/>
  <c r="N4" i="7"/>
  <c r="G39" i="6"/>
  <c r="H39" i="6"/>
  <c r="I39" i="6"/>
  <c r="J39" i="6"/>
  <c r="K39" i="6"/>
  <c r="L39" i="6"/>
  <c r="M39" i="6"/>
  <c r="F39" i="6"/>
  <c r="P38" i="6"/>
  <c r="O38" i="6"/>
  <c r="N36" i="6"/>
  <c r="N37" i="6"/>
  <c r="N38" i="6"/>
  <c r="N35" i="6"/>
  <c r="N26" i="6"/>
  <c r="N27" i="6"/>
  <c r="N28" i="6"/>
  <c r="N29" i="6"/>
  <c r="N30" i="6"/>
  <c r="N31" i="6"/>
  <c r="N32" i="6"/>
  <c r="N33" i="6"/>
  <c r="N25" i="6"/>
  <c r="N20" i="6"/>
  <c r="N18" i="6" s="1"/>
  <c r="O18" i="6" s="1"/>
  <c r="N21" i="6"/>
  <c r="N22" i="6"/>
  <c r="N23" i="6"/>
  <c r="N19" i="6"/>
  <c r="N14" i="6"/>
  <c r="N15" i="6"/>
  <c r="N16" i="6"/>
  <c r="N17" i="6"/>
  <c r="N13" i="6"/>
  <c r="N5" i="6"/>
  <c r="N6" i="6"/>
  <c r="N7" i="6"/>
  <c r="N8" i="6"/>
  <c r="N9" i="6"/>
  <c r="N10" i="6"/>
  <c r="N11" i="6"/>
  <c r="N4" i="6"/>
  <c r="G40" i="5"/>
  <c r="H40" i="5"/>
  <c r="I40" i="5"/>
  <c r="J40" i="5"/>
  <c r="K40" i="5"/>
  <c r="L40" i="5"/>
  <c r="M40" i="5"/>
  <c r="F40" i="5"/>
  <c r="N39" i="5"/>
  <c r="P39" i="5" s="1"/>
  <c r="N37" i="5"/>
  <c r="N38" i="5"/>
  <c r="N36" i="5"/>
  <c r="N25" i="5"/>
  <c r="N26" i="5"/>
  <c r="N27" i="5"/>
  <c r="N28" i="5"/>
  <c r="N29" i="5"/>
  <c r="N30" i="5"/>
  <c r="N31" i="5"/>
  <c r="N32" i="5"/>
  <c r="N33" i="5"/>
  <c r="N34" i="5"/>
  <c r="N24" i="5"/>
  <c r="N19" i="5"/>
  <c r="N20" i="5"/>
  <c r="N21" i="5"/>
  <c r="N22" i="5"/>
  <c r="N18" i="5"/>
  <c r="N14" i="5"/>
  <c r="N15" i="5"/>
  <c r="N16" i="5"/>
  <c r="N13" i="5"/>
  <c r="N5" i="5"/>
  <c r="N6" i="5"/>
  <c r="N7" i="5"/>
  <c r="N8" i="5"/>
  <c r="N9" i="5"/>
  <c r="N10" i="5"/>
  <c r="N11" i="5"/>
  <c r="N4" i="5"/>
  <c r="G37" i="4"/>
  <c r="H37" i="4"/>
  <c r="I37" i="4"/>
  <c r="J37" i="4"/>
  <c r="K37" i="4"/>
  <c r="L37" i="4"/>
  <c r="M37" i="4"/>
  <c r="F37" i="4"/>
  <c r="O34" i="4"/>
  <c r="N36" i="4"/>
  <c r="P36" i="4" s="1"/>
  <c r="N35" i="4"/>
  <c r="N34" i="4" s="1"/>
  <c r="P34" i="4" s="1"/>
  <c r="N25" i="4"/>
  <c r="N26" i="4"/>
  <c r="N27" i="4"/>
  <c r="N28" i="4"/>
  <c r="N29" i="4"/>
  <c r="N30" i="4"/>
  <c r="N31" i="4"/>
  <c r="N32" i="4"/>
  <c r="N33" i="4"/>
  <c r="N24" i="4"/>
  <c r="N18" i="4"/>
  <c r="N19" i="4"/>
  <c r="N20" i="4"/>
  <c r="N21" i="4"/>
  <c r="N22" i="4"/>
  <c r="N17" i="4"/>
  <c r="N11" i="4"/>
  <c r="N12" i="4"/>
  <c r="N13" i="4"/>
  <c r="N14" i="4"/>
  <c r="N15" i="4"/>
  <c r="N10" i="4"/>
  <c r="N5" i="4"/>
  <c r="N6" i="4"/>
  <c r="N7" i="4"/>
  <c r="N8" i="4"/>
  <c r="N4" i="4"/>
  <c r="G38" i="8"/>
  <c r="H38" i="8"/>
  <c r="I38" i="8"/>
  <c r="J38" i="8"/>
  <c r="K38" i="8"/>
  <c r="L38" i="8"/>
  <c r="M38" i="8"/>
  <c r="F38" i="8"/>
  <c r="N37" i="8"/>
  <c r="O37" i="8" s="1"/>
  <c r="N34" i="8"/>
  <c r="N33" i="8" s="1"/>
  <c r="O33" i="8" s="1"/>
  <c r="N25" i="8"/>
  <c r="N26" i="8"/>
  <c r="N27" i="8"/>
  <c r="N28" i="8"/>
  <c r="N29" i="8"/>
  <c r="N30" i="8"/>
  <c r="N31" i="8"/>
  <c r="N32" i="8"/>
  <c r="N24" i="8"/>
  <c r="N19" i="8"/>
  <c r="N20" i="8"/>
  <c r="N21" i="8"/>
  <c r="N22" i="8"/>
  <c r="N18" i="8"/>
  <c r="N15" i="8"/>
  <c r="N16" i="8"/>
  <c r="N14" i="8"/>
  <c r="N5" i="8"/>
  <c r="N6" i="8"/>
  <c r="N7" i="8"/>
  <c r="N8" i="8"/>
  <c r="N9" i="8"/>
  <c r="N10" i="8"/>
  <c r="N11" i="8"/>
  <c r="N12" i="8"/>
  <c r="N4" i="8"/>
  <c r="G48" i="9"/>
  <c r="H48" i="9"/>
  <c r="I48" i="9"/>
  <c r="J48" i="9"/>
  <c r="K48" i="9"/>
  <c r="L48" i="9"/>
  <c r="M48" i="9"/>
  <c r="F48" i="9"/>
  <c r="N44" i="9"/>
  <c r="N45" i="9"/>
  <c r="N46" i="9"/>
  <c r="N47" i="9"/>
  <c r="N43" i="9"/>
  <c r="N41" i="9"/>
  <c r="N40" i="9"/>
  <c r="N38" i="9"/>
  <c r="N37" i="9"/>
  <c r="N32" i="9"/>
  <c r="N33" i="9"/>
  <c r="N34" i="9"/>
  <c r="N35" i="9"/>
  <c r="N31" i="9"/>
  <c r="N28" i="9"/>
  <c r="N29" i="9"/>
  <c r="N27" i="9"/>
  <c r="N19" i="9"/>
  <c r="N20" i="9"/>
  <c r="N21" i="9"/>
  <c r="N22" i="9"/>
  <c r="N23" i="9"/>
  <c r="N24" i="9"/>
  <c r="N25" i="9"/>
  <c r="N18" i="9"/>
  <c r="N9" i="9"/>
  <c r="N10" i="9"/>
  <c r="N11" i="9"/>
  <c r="N12" i="9"/>
  <c r="N13" i="9"/>
  <c r="N14" i="9"/>
  <c r="N15" i="9"/>
  <c r="N16" i="9"/>
  <c r="N8" i="9"/>
  <c r="N5" i="9"/>
  <c r="N6" i="9"/>
  <c r="N4" i="9"/>
  <c r="G65" i="3"/>
  <c r="H65" i="3"/>
  <c r="I65" i="3"/>
  <c r="J65" i="3"/>
  <c r="K65" i="3"/>
  <c r="L65" i="3"/>
  <c r="M65" i="3"/>
  <c r="F65" i="3"/>
  <c r="N59" i="3"/>
  <c r="N60" i="3"/>
  <c r="N61" i="3"/>
  <c r="N62" i="3"/>
  <c r="N63" i="3"/>
  <c r="N64" i="3"/>
  <c r="N58" i="3"/>
  <c r="N55" i="3"/>
  <c r="N56" i="3"/>
  <c r="N54" i="3"/>
  <c r="N52" i="3"/>
  <c r="N51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30" i="3"/>
  <c r="N22" i="3"/>
  <c r="N23" i="3"/>
  <c r="N24" i="3"/>
  <c r="N25" i="3"/>
  <c r="N26" i="3"/>
  <c r="N27" i="3"/>
  <c r="N28" i="3"/>
  <c r="N21" i="3"/>
  <c r="N14" i="3"/>
  <c r="N12" i="3" s="1"/>
  <c r="O12" i="3" s="1"/>
  <c r="N15" i="3"/>
  <c r="N16" i="3"/>
  <c r="N17" i="3"/>
  <c r="N18" i="3"/>
  <c r="N19" i="3"/>
  <c r="N13" i="3"/>
  <c r="N5" i="3"/>
  <c r="N6" i="3"/>
  <c r="N7" i="3"/>
  <c r="N8" i="3"/>
  <c r="N9" i="3"/>
  <c r="N10" i="3"/>
  <c r="N11" i="3"/>
  <c r="N4" i="3"/>
  <c r="N3" i="3"/>
  <c r="G29" i="2"/>
  <c r="H29" i="2"/>
  <c r="I29" i="2"/>
  <c r="J29" i="2"/>
  <c r="K29" i="2"/>
  <c r="L29" i="2"/>
  <c r="M29" i="2"/>
  <c r="F29" i="2"/>
  <c r="N21" i="2"/>
  <c r="N22" i="2"/>
  <c r="N23" i="2"/>
  <c r="N24" i="2"/>
  <c r="N25" i="2"/>
  <c r="N26" i="2"/>
  <c r="N27" i="2"/>
  <c r="N28" i="2"/>
  <c r="N20" i="2"/>
  <c r="N19" i="2" s="1"/>
  <c r="O19" i="2" s="1"/>
  <c r="N17" i="2"/>
  <c r="N18" i="2"/>
  <c r="N16" i="2"/>
  <c r="N9" i="2"/>
  <c r="N10" i="2"/>
  <c r="N11" i="2"/>
  <c r="N12" i="2"/>
  <c r="N13" i="2"/>
  <c r="N14" i="2"/>
  <c r="N8" i="2"/>
  <c r="N5" i="2"/>
  <c r="N6" i="2"/>
  <c r="N4" i="2"/>
  <c r="N3" i="2"/>
  <c r="O3" i="2" s="1"/>
  <c r="N3" i="4" l="1"/>
  <c r="O3" i="4" s="1"/>
  <c r="P20" i="7"/>
  <c r="O20" i="7"/>
  <c r="O3" i="3"/>
  <c r="O39" i="5"/>
  <c r="N23" i="4"/>
  <c r="N3" i="7"/>
  <c r="O34" i="7"/>
  <c r="N7" i="9"/>
  <c r="O7" i="9" s="1"/>
  <c r="N13" i="8"/>
  <c r="O13" i="8" s="1"/>
  <c r="N12" i="6"/>
  <c r="N30" i="7"/>
  <c r="N15" i="7"/>
  <c r="N11" i="7"/>
  <c r="P12" i="6"/>
  <c r="O12" i="6"/>
  <c r="P18" i="6"/>
  <c r="N34" i="6"/>
  <c r="N24" i="6"/>
  <c r="N3" i="6"/>
  <c r="N39" i="6" s="1"/>
  <c r="N35" i="5"/>
  <c r="N23" i="5"/>
  <c r="N17" i="5"/>
  <c r="N12" i="5"/>
  <c r="N3" i="5"/>
  <c r="O36" i="4"/>
  <c r="N16" i="4"/>
  <c r="N9" i="4"/>
  <c r="N23" i="8"/>
  <c r="O23" i="8" s="1"/>
  <c r="N17" i="8"/>
  <c r="O17" i="8" s="1"/>
  <c r="N3" i="8"/>
  <c r="N42" i="9"/>
  <c r="O42" i="9" s="1"/>
  <c r="N39" i="9"/>
  <c r="O39" i="9" s="1"/>
  <c r="N36" i="9"/>
  <c r="O36" i="9" s="1"/>
  <c r="N30" i="9"/>
  <c r="O30" i="9" s="1"/>
  <c r="N26" i="9"/>
  <c r="O26" i="9" s="1"/>
  <c r="N17" i="9"/>
  <c r="O17" i="9" s="1"/>
  <c r="N3" i="9"/>
  <c r="N57" i="3"/>
  <c r="O57" i="3" s="1"/>
  <c r="N53" i="3"/>
  <c r="O53" i="3" s="1"/>
  <c r="N50" i="3"/>
  <c r="O50" i="3" s="1"/>
  <c r="N29" i="3"/>
  <c r="O29" i="3" s="1"/>
  <c r="N20" i="3"/>
  <c r="O20" i="3" s="1"/>
  <c r="N7" i="2"/>
  <c r="O7" i="2" s="1"/>
  <c r="N15" i="2"/>
  <c r="O15" i="2" s="1"/>
  <c r="O50" i="1"/>
  <c r="O51" i="1"/>
  <c r="O52" i="1"/>
  <c r="O53" i="1"/>
  <c r="O49" i="1"/>
  <c r="O42" i="1"/>
  <c r="O43" i="1"/>
  <c r="O44" i="1"/>
  <c r="O45" i="1"/>
  <c r="O46" i="1"/>
  <c r="O47" i="1"/>
  <c r="O41" i="1"/>
  <c r="O35" i="1"/>
  <c r="O36" i="1"/>
  <c r="O37" i="1"/>
  <c r="O38" i="1"/>
  <c r="O39" i="1"/>
  <c r="O34" i="1"/>
  <c r="O31" i="1"/>
  <c r="O32" i="1"/>
  <c r="O30" i="1"/>
  <c r="O27" i="1"/>
  <c r="O28" i="1"/>
  <c r="O26" i="1"/>
  <c r="O19" i="1"/>
  <c r="O20" i="1"/>
  <c r="O21" i="1"/>
  <c r="O22" i="1"/>
  <c r="O23" i="1"/>
  <c r="O24" i="1"/>
  <c r="O18" i="1"/>
  <c r="O14" i="1"/>
  <c r="O15" i="1"/>
  <c r="O16" i="1"/>
  <c r="O13" i="1"/>
  <c r="O9" i="1"/>
  <c r="O10" i="1"/>
  <c r="O11" i="1"/>
  <c r="O8" i="1"/>
  <c r="G54" i="1"/>
  <c r="N54" i="1"/>
  <c r="F54" i="1"/>
  <c r="O4" i="1"/>
  <c r="P3" i="1" s="1"/>
  <c r="P3" i="4" l="1"/>
  <c r="O9" i="4"/>
  <c r="P9" i="4"/>
  <c r="O12" i="5"/>
  <c r="P12" i="5"/>
  <c r="P30" i="7"/>
  <c r="O30" i="7"/>
  <c r="O3" i="8"/>
  <c r="N38" i="8"/>
  <c r="O38" i="8" s="1"/>
  <c r="O16" i="4"/>
  <c r="P16" i="4"/>
  <c r="O17" i="5"/>
  <c r="P17" i="5"/>
  <c r="N29" i="2"/>
  <c r="N48" i="9"/>
  <c r="O48" i="9" s="1"/>
  <c r="O3" i="9"/>
  <c r="P23" i="5"/>
  <c r="O23" i="5"/>
  <c r="P34" i="6"/>
  <c r="O34" i="6"/>
  <c r="P11" i="7"/>
  <c r="O11" i="7"/>
  <c r="N37" i="4"/>
  <c r="O23" i="4"/>
  <c r="P23" i="4"/>
  <c r="P39" i="6"/>
  <c r="O39" i="6"/>
  <c r="N35" i="7"/>
  <c r="O3" i="7"/>
  <c r="P3" i="7"/>
  <c r="O3" i="5"/>
  <c r="P3" i="5"/>
  <c r="N40" i="5"/>
  <c r="O35" i="5"/>
  <c r="P35" i="5"/>
  <c r="P15" i="7"/>
  <c r="O15" i="7"/>
  <c r="N65" i="3"/>
  <c r="O65" i="3" s="1"/>
  <c r="O3" i="6"/>
  <c r="P3" i="6"/>
  <c r="O24" i="6"/>
  <c r="P24" i="6"/>
  <c r="O29" i="2"/>
  <c r="O25" i="1"/>
  <c r="P25" i="1" s="1"/>
  <c r="O12" i="1"/>
  <c r="P12" i="1" s="1"/>
  <c r="O29" i="1"/>
  <c r="P29" i="1" s="1"/>
  <c r="O3" i="1"/>
  <c r="O48" i="1"/>
  <c r="P48" i="1" s="1"/>
  <c r="O40" i="1"/>
  <c r="P40" i="1" s="1"/>
  <c r="O33" i="1"/>
  <c r="P33" i="1" s="1"/>
  <c r="O17" i="1"/>
  <c r="P17" i="1" s="1"/>
  <c r="O7" i="1"/>
  <c r="P7" i="1" s="1"/>
  <c r="P35" i="7" l="1"/>
  <c r="O35" i="7"/>
  <c r="P37" i="4"/>
  <c r="P40" i="5"/>
  <c r="O40" i="5"/>
  <c r="O54" i="1"/>
  <c r="O37" i="4"/>
  <c r="P54" i="1"/>
</calcChain>
</file>

<file path=xl/sharedStrings.xml><?xml version="1.0" encoding="utf-8"?>
<sst xmlns="http://schemas.openxmlformats.org/spreadsheetml/2006/main" count="524" uniqueCount="262">
  <si>
    <t xml:space="preserve">Verk og verkþættir                </t>
  </si>
  <si>
    <t>Vikur</t>
  </si>
  <si>
    <t>Tímar klst.</t>
  </si>
  <si>
    <t xml:space="preserve">   Frá             Til                      </t>
  </si>
  <si>
    <t>Blómaskreytingar</t>
  </si>
  <si>
    <t>Athugasemdir</t>
  </si>
  <si>
    <r>
      <t xml:space="preserve">Hægrismelltu </t>
    </r>
    <r>
      <rPr>
        <b/>
        <sz val="11"/>
        <color theme="1"/>
        <rFont val="Calibri"/>
        <family val="2"/>
        <scheme val="minor"/>
      </rPr>
      <t>HÉR</t>
    </r>
    <r>
      <rPr>
        <sz val="11"/>
        <color theme="1"/>
        <rFont val="Calibri"/>
        <family val="2"/>
        <scheme val="minor"/>
      </rPr>
      <t xml:space="preserve"> og veldu </t>
    </r>
    <r>
      <rPr>
        <b/>
        <sz val="11"/>
        <color theme="1"/>
        <rFont val="Calibri"/>
        <family val="2"/>
        <scheme val="minor"/>
      </rPr>
      <t>Insert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 xml:space="preserve">Entire Column </t>
    </r>
    <r>
      <rPr>
        <sz val="11"/>
        <color theme="1"/>
        <rFont val="Calibri"/>
        <family val="2"/>
        <scheme val="minor"/>
      </rPr>
      <t>til að bæta við nýjum dagsetningardálki</t>
    </r>
  </si>
  <si>
    <t>Alls</t>
  </si>
  <si>
    <t>Hlutfall af heildartíma</t>
  </si>
  <si>
    <t>Almennar blómaskreytingar</t>
  </si>
  <si>
    <t>Meðhöndlun afskorinna blóma</t>
  </si>
  <si>
    <t>Almennar blómaskreytingar og innpakkanir</t>
  </si>
  <si>
    <t>Blómakælirinn</t>
  </si>
  <si>
    <t>Sérhæfðar blómaskreytingar</t>
  </si>
  <si>
    <t>Jólaskreytingar  (lágmark 2 vikur)</t>
  </si>
  <si>
    <t>Páskaskreytingar  (lágmark ½  vika)</t>
  </si>
  <si>
    <t>Útfararskreytingar  (lágmark 6 vikur)</t>
  </si>
  <si>
    <t>Brúðarskreytingar  (lágmark 3 vikur)</t>
  </si>
  <si>
    <t>Skreytingar og uppsetningar í sölum og kirkjum (½ vika)</t>
  </si>
  <si>
    <t xml:space="preserve"> </t>
  </si>
  <si>
    <t>Þurrskreytingar  (lágmark 1 vika)</t>
  </si>
  <si>
    <t>Stórar útiskreytingar  (lágmark ½  vika)</t>
  </si>
  <si>
    <t>Plöntuskreytingar/pottaplöntuskreytingar</t>
  </si>
  <si>
    <t>Meðhöndlun pottaplantna</t>
  </si>
  <si>
    <t>Almennar plöntuskreytingar og innpakkanir</t>
  </si>
  <si>
    <t>Samplantanir og kerjaplöntur</t>
  </si>
  <si>
    <t>Ýmislegt í verslun</t>
  </si>
  <si>
    <t>Útstillingar og uppraðanir</t>
  </si>
  <si>
    <t>Teknar niður pantanir</t>
  </si>
  <si>
    <t>Þrif og frágangur</t>
  </si>
  <si>
    <t>Almenn umhirða og vöruuppsetningar á útisvæði</t>
  </si>
  <si>
    <t>Sala garðáhalda, ræktunarvara og eiturefna</t>
  </si>
  <si>
    <t>Garðplöntusala/sumarblómasala</t>
  </si>
  <si>
    <t>Innkaup í blóma- og gjafavöruheildsölum</t>
  </si>
  <si>
    <t>Almenn afgreiðslustörf</t>
  </si>
  <si>
    <t>Akstur og afhending skreytinga</t>
  </si>
  <si>
    <t xml:space="preserve">Vinnustundir á verknámsstað samtals                                                </t>
  </si>
  <si>
    <t>60 vikur</t>
  </si>
  <si>
    <t>2400 klst</t>
  </si>
  <si>
    <t>Undirskrift verknámskennara</t>
  </si>
  <si>
    <t>Ófrávíkjanlegt</t>
  </si>
  <si>
    <t>Æskilegt</t>
  </si>
  <si>
    <t>Stundir</t>
  </si>
  <si>
    <t xml:space="preserve">   Frá              Til                      </t>
  </si>
  <si>
    <t>Garð- og skógarplöntubraut</t>
  </si>
  <si>
    <t xml:space="preserve">Undirbúningur </t>
  </si>
  <si>
    <t>Gróðurhús</t>
  </si>
  <si>
    <t>Rautt skylda grænt æskilegt</t>
  </si>
  <si>
    <t>Karmar</t>
  </si>
  <si>
    <t>Beð</t>
  </si>
  <si>
    <t>Sölusvæði</t>
  </si>
  <si>
    <t>Blöndun fjölgunarefnis</t>
  </si>
  <si>
    <t>Blöndun ræktunarefnis</t>
  </si>
  <si>
    <t>Þrif ræktunaríláta</t>
  </si>
  <si>
    <t>Annað</t>
  </si>
  <si>
    <t>Fjölgun</t>
  </si>
  <si>
    <t>Sáningar</t>
  </si>
  <si>
    <t>Sumargræðlingar</t>
  </si>
  <si>
    <t>Vetrargræðlingar</t>
  </si>
  <si>
    <t>Skipting</t>
  </si>
  <si>
    <t>Ágræðsla</t>
  </si>
  <si>
    <t>Fylling á potta/bakka</t>
  </si>
  <si>
    <t>Ræktunarþættir</t>
  </si>
  <si>
    <r>
      <t>Dreifplöntun</t>
    </r>
    <r>
      <rPr>
        <sz val="11"/>
        <color theme="1"/>
        <rFont val="Calibri"/>
        <family val="2"/>
        <scheme val="minor"/>
      </rPr>
      <t xml:space="preserve">   (flokkað eftir plöntuhópum, s.s. sumarblóma, fjölæringa, trjáa eða skógarplantna)</t>
    </r>
  </si>
  <si>
    <r>
      <t>Pottun</t>
    </r>
    <r>
      <rPr>
        <sz val="11"/>
        <color theme="1"/>
        <rFont val="Calibri"/>
        <family val="2"/>
        <scheme val="minor"/>
      </rPr>
      <t xml:space="preserve">   (sumarblóma, fjölæringa, trjáplantna, runna, skógarplantna)</t>
    </r>
  </si>
  <si>
    <r>
      <t>Toppun/klíping</t>
    </r>
    <r>
      <rPr>
        <sz val="11"/>
        <color theme="1"/>
        <rFont val="Calibri"/>
        <family val="2"/>
        <scheme val="minor"/>
      </rPr>
      <t xml:space="preserve">    (sumarblóma, fjölæringa, runna, skógarplantna (víðis))</t>
    </r>
  </si>
  <si>
    <t>Uppbindingar</t>
  </si>
  <si>
    <t>Græðlingastunga á beð</t>
  </si>
  <si>
    <t>Útplöntun á beð</t>
  </si>
  <si>
    <t>Ræktunarumhirða</t>
  </si>
  <si>
    <t>Vökvun með vatni</t>
  </si>
  <si>
    <t>Vökvun með áburði</t>
  </si>
  <si>
    <t>Áburðarblöndun</t>
  </si>
  <si>
    <t>Áburðardreifing</t>
  </si>
  <si>
    <t>Illgresishreinsun</t>
  </si>
  <si>
    <t>Úðun gegn illgresi</t>
  </si>
  <si>
    <t>Lífrænar varnir gegn meindýrum/sjúkdómum</t>
  </si>
  <si>
    <t>Úðun gegn meindýrum/sjúkdómum</t>
  </si>
  <si>
    <t>Vaxtarstýring með úðun</t>
  </si>
  <si>
    <t>Vaxtarstýring með klippingum / klípingu</t>
  </si>
  <si>
    <t>Hnausaplöntur</t>
  </si>
  <si>
    <t>Rótarstunga</t>
  </si>
  <si>
    <t>Upptaka</t>
  </si>
  <si>
    <t>Frágangur</t>
  </si>
  <si>
    <t>Limgerðisplöntur</t>
  </si>
  <si>
    <t>Upptaka og flokkun</t>
  </si>
  <si>
    <t>Skógarplöntur - flokkun</t>
  </si>
  <si>
    <t>Sala</t>
  </si>
  <si>
    <t>Sala og þjónusta</t>
  </si>
  <si>
    <t>Áfylling og verðmerking</t>
  </si>
  <si>
    <t>Vetrarfrágangur</t>
  </si>
  <si>
    <t>Ýmis störf</t>
  </si>
  <si>
    <t>Skrúðgarðyrkja</t>
  </si>
  <si>
    <t>Skógrækt</t>
  </si>
  <si>
    <t>Ylræktun</t>
  </si>
  <si>
    <t>Útimatjurtir</t>
  </si>
  <si>
    <t>Trjáklippingar</t>
  </si>
  <si>
    <t>Veikindi</t>
  </si>
  <si>
    <t>Verk og verkþættir</t>
  </si>
  <si>
    <t>Frá:                    Til:</t>
  </si>
  <si>
    <t>Skógur og náttúra</t>
  </si>
  <si>
    <t>Uppeldi plantna</t>
  </si>
  <si>
    <t>Umhirða plantna</t>
  </si>
  <si>
    <t>Flokkun plantna</t>
  </si>
  <si>
    <t>Nýrækt skóga</t>
  </si>
  <si>
    <t>Mat á landi/ landlæsi</t>
  </si>
  <si>
    <t>Skipulagning  lands</t>
  </si>
  <si>
    <t>Undirbúningur lands</t>
  </si>
  <si>
    <t>Gróðursetning</t>
  </si>
  <si>
    <t>Íbætur</t>
  </si>
  <si>
    <t>Verkstjórn</t>
  </si>
  <si>
    <t>Þjónustuslóðar</t>
  </si>
  <si>
    <t>Girðingarvinna</t>
  </si>
  <si>
    <t>Umhirða skóga</t>
  </si>
  <si>
    <t>Trjámælingar</t>
  </si>
  <si>
    <t>Grisjun / felling trjáa</t>
  </si>
  <si>
    <t>Útdráttur / útkeyrsla</t>
  </si>
  <si>
    <t>Snyrting trjáa</t>
  </si>
  <si>
    <t>Kjarrsögun</t>
  </si>
  <si>
    <t>Áburður</t>
  </si>
  <si>
    <t>Brunavarnir í skógi</t>
  </si>
  <si>
    <t>Skógarafurðir</t>
  </si>
  <si>
    <t>Viðarnytjar</t>
  </si>
  <si>
    <t>Jólatré</t>
  </si>
  <si>
    <t>Aðrar skógarafurðir</t>
  </si>
  <si>
    <t>Skjólbelti</t>
  </si>
  <si>
    <t>Skipulagning belta</t>
  </si>
  <si>
    <t>Umhirða / grisjun</t>
  </si>
  <si>
    <t>Þéttbýli</t>
  </si>
  <si>
    <t>Umhirða grænna svæða</t>
  </si>
  <si>
    <t>Uppgræðsla</t>
  </si>
  <si>
    <t>Stöðvun jarðvegsrofs</t>
  </si>
  <si>
    <t>Friðlönd</t>
  </si>
  <si>
    <t>Landbætur</t>
  </si>
  <si>
    <t>Aðstaða fyrir gesti</t>
  </si>
  <si>
    <t>Stígagerð</t>
  </si>
  <si>
    <t>Merkingar</t>
  </si>
  <si>
    <t>Vinna samtals </t>
  </si>
  <si>
    <t> 60</t>
  </si>
  <si>
    <r>
      <t>Undirskrift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0.5"/>
        <color theme="1"/>
        <rFont val="Calibri"/>
        <family val="2"/>
        <scheme val="minor"/>
      </rPr>
      <t>verknámskennara</t>
    </r>
  </si>
  <si>
    <t>Tímar klst</t>
  </si>
  <si>
    <t>Mælingar</t>
  </si>
  <si>
    <t>Innmæling á punktum</t>
  </si>
  <si>
    <t>Útsetning á punktum</t>
  </si>
  <si>
    <t>Hæðar-, flatar- og rúmmálsmælingar</t>
  </si>
  <si>
    <t>Jarðvinna</t>
  </si>
  <si>
    <t>Jarðvegsskipti</t>
  </si>
  <si>
    <t>Landmótun</t>
  </si>
  <si>
    <t>Tilflutningur á jarðvegsefnum</t>
  </si>
  <si>
    <t>Yfirborðsefni á leiksvæði</t>
  </si>
  <si>
    <t>Lagnavinna</t>
  </si>
  <si>
    <t>Regnvatnslagnir</t>
  </si>
  <si>
    <t>Raflagnir og ídráttarrör</t>
  </si>
  <si>
    <t>Snjóbræðsla</t>
  </si>
  <si>
    <t>Drenlagnir</t>
  </si>
  <si>
    <t>Hörð svæði</t>
  </si>
  <si>
    <t>Hellulögn</t>
  </si>
  <si>
    <t>Malbik</t>
  </si>
  <si>
    <t>Steypa</t>
  </si>
  <si>
    <t>Kantar</t>
  </si>
  <si>
    <t>Tröppur</t>
  </si>
  <si>
    <t>Náttúrusteinn</t>
  </si>
  <si>
    <t>Steyptar einingar</t>
  </si>
  <si>
    <t>Mannvirki</t>
  </si>
  <si>
    <t>Uppsetning leiktækja</t>
  </si>
  <si>
    <t>Girðingar og pallar</t>
  </si>
  <si>
    <t>Annar búnaður</t>
  </si>
  <si>
    <t>Gras</t>
  </si>
  <si>
    <t>Þökulagning</t>
  </si>
  <si>
    <t>Grassáning</t>
  </si>
  <si>
    <t>Torfhleðslur</t>
  </si>
  <si>
    <t>Gróður</t>
  </si>
  <si>
    <t>Sumarblóm, laukar og fjölæringar</t>
  </si>
  <si>
    <t>Gróðursetning trjáa og runna</t>
  </si>
  <si>
    <t>Flutningur og meðhöndlun trjáa og runna</t>
  </si>
  <si>
    <t>Gerð gróðurbeða</t>
  </si>
  <si>
    <t>Uppbinding á trjám og vetrarskýling</t>
  </si>
  <si>
    <t>Yfirlagsefni og þekjugróður</t>
  </si>
  <si>
    <t>Úðun</t>
  </si>
  <si>
    <t>Umhirða grassvæða</t>
  </si>
  <si>
    <t>Trjá- og runnaklippingar</t>
  </si>
  <si>
    <t>Áburðargjöf</t>
  </si>
  <si>
    <t>Ýmiskonar hreinsun og þrif</t>
  </si>
  <si>
    <t>Vökvun</t>
  </si>
  <si>
    <t>Viðhald tækja og búnaðar</t>
  </si>
  <si>
    <t>Snjómokstur og hálkueyðing</t>
  </si>
  <si>
    <t>Safnhaugar</t>
  </si>
  <si>
    <t xml:space="preserve">Skreytingar </t>
  </si>
  <si>
    <t>Námskynning og skrifstofuvinna</t>
  </si>
  <si>
    <t>Vinna samtals</t>
  </si>
  <si>
    <t xml:space="preserve">Lífræn ræktun matjurta  </t>
  </si>
  <si>
    <t>Undirbúningur</t>
  </si>
  <si>
    <t>Ræktunarbeð</t>
  </si>
  <si>
    <t>Þrif tækja og verkfæra</t>
  </si>
  <si>
    <t>Ræktunarefni</t>
  </si>
  <si>
    <t>Vökvunarkerfi</t>
  </si>
  <si>
    <t>Safnhaugagerð</t>
  </si>
  <si>
    <t>Kynning á reglum Túns</t>
  </si>
  <si>
    <t>Aðrar fjölgunaraðferðir</t>
  </si>
  <si>
    <t xml:space="preserve">Uppeldi </t>
  </si>
  <si>
    <t>Grisjun</t>
  </si>
  <si>
    <t>Útplöntun</t>
  </si>
  <si>
    <t>Yfirbreiðslur</t>
  </si>
  <si>
    <t>Jarðvegsræktun</t>
  </si>
  <si>
    <t>Áburðarstýring  - eftirlit og sýnataka</t>
  </si>
  <si>
    <t>Grænáburðargjöf</t>
  </si>
  <si>
    <t>Varnir gegn illgresi</t>
  </si>
  <si>
    <t>Lífrænar varnir gegn meindýrum, sjúkdómum</t>
  </si>
  <si>
    <t>Eftirlit</t>
  </si>
  <si>
    <t>Uppskera</t>
  </si>
  <si>
    <t>Flokkun / búntun</t>
  </si>
  <si>
    <t>Frágangur / pökkun</t>
  </si>
  <si>
    <t xml:space="preserve">Vinnustundir á verknámsstað alls                                       </t>
  </si>
  <si>
    <t>Ylræktun afskorinna blóma  1500/300 tímar</t>
  </si>
  <si>
    <t>Hlutfall af heildartíma verknáms í ylræktun afskorinna blóma</t>
  </si>
  <si>
    <t>Hlutfall afskorinna blóma sem hluta af öðru verknámi ylræktar</t>
  </si>
  <si>
    <t>75/15</t>
  </si>
  <si>
    <t>Lampar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</si>
  <si>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</si>
  <si>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t>Laukar</t>
  </si>
  <si>
    <t>Græðlingar</t>
  </si>
  <si>
    <t>750/150</t>
  </si>
  <si>
    <t>Móttaka innflutnings</t>
  </si>
  <si>
    <t>Uppbinding</t>
  </si>
  <si>
    <t>Fylling á bakka / potta</t>
  </si>
  <si>
    <t>150/30</t>
  </si>
  <si>
    <t>Áburðarstýring / eftirlit</t>
  </si>
  <si>
    <t>Aðrar varnir gegn meindýrum, sjúkdómum</t>
  </si>
  <si>
    <t>Notkun vaxtartregðuefna til vaxtarstýringar</t>
  </si>
  <si>
    <t>Klippingar sem vaxtarstýring</t>
  </si>
  <si>
    <t>375/15</t>
  </si>
  <si>
    <t xml:space="preserve">Vinnustundir við ylræktun afskorinna blóma                                           </t>
  </si>
  <si>
    <t>37,5/7,5</t>
  </si>
  <si>
    <t xml:space="preserve">1500/300 </t>
  </si>
  <si>
    <t>Ylræktun pottaplantna  1500/300 tímar</t>
  </si>
  <si>
    <t>Hlutfall af heildartíma verknáms í pottaplöntuframleiðslu</t>
  </si>
  <si>
    <t>Hlutfall pottaplöntufrl sem hluta af öðru verknámi ylræktar</t>
  </si>
  <si>
    <t>Fylling á bakka/potta</t>
  </si>
  <si>
    <t>Græðlingataka / stunga</t>
  </si>
  <si>
    <t>Sáning</t>
  </si>
  <si>
    <t>Innfluttir græðlingar /stunga</t>
  </si>
  <si>
    <t>Móttaka innfluttra smáplantna</t>
  </si>
  <si>
    <t>Dreifsetning</t>
  </si>
  <si>
    <t>Pottun</t>
  </si>
  <si>
    <t>Toppun /klíping</t>
  </si>
  <si>
    <t>375/75</t>
  </si>
  <si>
    <t>Frágangur, pökkun</t>
  </si>
  <si>
    <t xml:space="preserve">Vinnustundir við ylræktun pottaplantna                                            </t>
  </si>
  <si>
    <t>Ylræktun matjurta 1500/300 tímar</t>
  </si>
  <si>
    <t>Hlutfall af heildartíma verknáms í ylræktun matjurta</t>
  </si>
  <si>
    <t>Hlutfall ylræktunar matjurta sem hluta af öðru verknámi ylræktar</t>
  </si>
  <si>
    <t>Millibil</t>
  </si>
  <si>
    <t>Toppavinna / niðurfelling</t>
  </si>
  <si>
    <t>Klíping / afblöðun</t>
  </si>
  <si>
    <t>Býflugur</t>
  </si>
  <si>
    <t xml:space="preserve">Flokkun </t>
  </si>
  <si>
    <t xml:space="preserve">Vinnustundir við ylræktun matjurta                                           </t>
  </si>
  <si>
    <t xml:space="preserve">  Frá              Til                      </t>
  </si>
  <si>
    <t>Útiræktun matjurta  1500/300 tímar</t>
  </si>
  <si>
    <t>Hlutfall af heildartíma verknáms í útiræktun matjurta</t>
  </si>
  <si>
    <t>Hlutfall útiræktunar matjurta sem hluta af öðru verknámi ylræktar</t>
  </si>
  <si>
    <t xml:space="preserve">Vinnustundir við útiræktun matjurta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</si>
</sst>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2"/>
      <color rgb="FF4BACC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8" xfId="0" applyBorder="1"/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4" fontId="0" fillId="0" borderId="0" xfId="0" applyNumberFormat="1" applyAlignment="1">
      <alignment textRotation="90"/>
    </xf>
    <xf numFmtId="0" fontId="0" fillId="0" borderId="3" xfId="0" applyBorder="1"/>
    <xf numFmtId="0" fontId="0" fillId="0" borderId="11" xfId="0" applyBorder="1"/>
    <xf numFmtId="0" fontId="0" fillId="6" borderId="13" xfId="0" applyFill="1" applyBorder="1"/>
    <xf numFmtId="0" fontId="0" fillId="6" borderId="14" xfId="0" applyFill="1" applyBorder="1"/>
    <xf numFmtId="9" fontId="0" fillId="6" borderId="15" xfId="0" applyNumberFormat="1" applyFill="1" applyBorder="1"/>
    <xf numFmtId="0" fontId="0" fillId="7" borderId="1" xfId="0" applyFill="1" applyBorder="1"/>
    <xf numFmtId="0" fontId="0" fillId="7" borderId="5" xfId="0" applyFill="1" applyBorder="1"/>
    <xf numFmtId="14" fontId="0" fillId="0" borderId="6" xfId="0" applyNumberFormat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8" borderId="7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8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9" borderId="19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6" borderId="5" xfId="0" applyFill="1" applyBorder="1"/>
    <xf numFmtId="0" fontId="1" fillId="7" borderId="5" xfId="0" applyFont="1" applyFill="1" applyBorder="1"/>
    <xf numFmtId="9" fontId="1" fillId="7" borderId="2" xfId="0" applyNumberFormat="1" applyFont="1" applyFill="1" applyBorder="1"/>
    <xf numFmtId="0" fontId="6" fillId="9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6" fillId="11" borderId="7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10" borderId="19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8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14" fontId="0" fillId="0" borderId="19" xfId="0" applyNumberFormat="1" applyBorder="1" applyAlignment="1">
      <alignment wrapText="1"/>
    </xf>
    <xf numFmtId="0" fontId="2" fillId="0" borderId="0" xfId="0" applyFont="1"/>
    <xf numFmtId="0" fontId="2" fillId="7" borderId="5" xfId="0" applyFont="1" applyFill="1" applyBorder="1"/>
    <xf numFmtId="0" fontId="6" fillId="8" borderId="7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8" borderId="4" xfId="0" applyFont="1" applyFill="1" applyBorder="1" applyAlignment="1">
      <alignment horizontal="right" vertical="center" wrapText="1"/>
    </xf>
    <xf numFmtId="0" fontId="3" fillId="8" borderId="4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" fillId="8" borderId="9" xfId="0" applyFont="1" applyFill="1" applyBorder="1" applyAlignment="1">
      <alignment vertical="center" wrapText="1"/>
    </xf>
    <xf numFmtId="0" fontId="3" fillId="8" borderId="10" xfId="0" applyFont="1" applyFill="1" applyBorder="1" applyAlignment="1">
      <alignment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6" borderId="11" xfId="0" applyFill="1" applyBorder="1"/>
    <xf numFmtId="0" fontId="0" fillId="6" borderId="8" xfId="0" applyFill="1" applyBorder="1"/>
    <xf numFmtId="9" fontId="0" fillId="0" borderId="0" xfId="0" applyNumberFormat="1"/>
    <xf numFmtId="9" fontId="0" fillId="0" borderId="0" xfId="0" applyNumberFormat="1" applyAlignment="1">
      <alignment wrapText="1"/>
    </xf>
    <xf numFmtId="9" fontId="0" fillId="6" borderId="2" xfId="0" applyNumberFormat="1" applyFill="1" applyBorder="1"/>
    <xf numFmtId="9" fontId="0" fillId="0" borderId="10" xfId="0" applyNumberFormat="1" applyBorder="1"/>
    <xf numFmtId="9" fontId="0" fillId="0" borderId="4" xfId="0" applyNumberFormat="1" applyBorder="1"/>
    <xf numFmtId="9" fontId="2" fillId="7" borderId="2" xfId="0" applyNumberFormat="1" applyFont="1" applyFill="1" applyBorder="1"/>
    <xf numFmtId="9" fontId="3" fillId="0" borderId="0" xfId="0" applyNumberFormat="1" applyFont="1"/>
    <xf numFmtId="9" fontId="0" fillId="6" borderId="5" xfId="0" applyNumberFormat="1" applyFill="1" applyBorder="1"/>
    <xf numFmtId="9" fontId="0" fillId="0" borderId="8" xfId="0" applyNumberFormat="1" applyBorder="1"/>
    <xf numFmtId="9" fontId="2" fillId="7" borderId="5" xfId="0" applyNumberFormat="1" applyFont="1" applyFill="1" applyBorder="1"/>
    <xf numFmtId="9" fontId="0" fillId="0" borderId="17" xfId="0" applyNumberFormat="1" applyBorder="1"/>
    <xf numFmtId="9" fontId="0" fillId="0" borderId="18" xfId="0" applyNumberFormat="1" applyBorder="1"/>
    <xf numFmtId="9" fontId="0" fillId="6" borderId="8" xfId="0" applyNumberFormat="1" applyFill="1" applyBorder="1"/>
    <xf numFmtId="9" fontId="0" fillId="6" borderId="4" xfId="0" applyNumberFormat="1" applyFill="1" applyBorder="1"/>
    <xf numFmtId="0" fontId="6" fillId="4" borderId="20" xfId="0" applyFont="1" applyFill="1" applyBorder="1" applyAlignment="1">
      <alignment vertical="center" wrapText="1"/>
    </xf>
    <xf numFmtId="0" fontId="6" fillId="5" borderId="20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8" borderId="16" xfId="0" applyFont="1" applyFill="1" applyBorder="1" applyAlignment="1">
      <alignment vertical="center" wrapText="1"/>
    </xf>
    <xf numFmtId="0" fontId="5" fillId="8" borderId="17" xfId="0" applyFont="1" applyFill="1" applyBorder="1" applyAlignment="1">
      <alignment vertical="center" wrapText="1"/>
    </xf>
    <xf numFmtId="0" fontId="5" fillId="8" borderId="18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2" fillId="12" borderId="1" xfId="0" applyFont="1" applyFill="1" applyBorder="1" applyAlignment="1">
      <alignment vertical="center"/>
    </xf>
    <xf numFmtId="0" fontId="2" fillId="12" borderId="2" xfId="0" applyFont="1" applyFill="1" applyBorder="1" applyAlignment="1">
      <alignment vertical="center"/>
    </xf>
    <xf numFmtId="0" fontId="9" fillId="12" borderId="1" xfId="0" applyFont="1" applyFill="1" applyBorder="1" applyAlignment="1">
      <alignment vertical="center"/>
    </xf>
    <xf numFmtId="0" fontId="9" fillId="12" borderId="2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opLeftCell="A15" workbookViewId="0">
      <selection activeCell="B34" sqref="B34:D35"/>
    </sheetView>
  </sheetViews>
  <sheetFormatPr defaultRowHeight="15"/>
  <cols>
    <col min="1" max="1" width="49.140625" customWidth="1"/>
    <col min="2" max="2" width="18.140625" customWidth="1"/>
    <col min="3" max="3" width="8.42578125" bestFit="1" customWidth="1"/>
    <col min="4" max="4" width="10.85546875" bestFit="1" customWidth="1"/>
    <col min="5" max="5" width="15" customWidth="1"/>
    <col min="6" max="10" width="3.5703125" bestFit="1" customWidth="1"/>
    <col min="11" max="12" width="3.5703125" customWidth="1"/>
    <col min="13" max="13" width="15.140625" customWidth="1"/>
    <col min="15" max="15" width="10" style="150" customWidth="1"/>
  </cols>
  <sheetData>
    <row r="1" spans="1:15" ht="22.35" customHeight="1" thickBot="1">
      <c r="A1" s="24" t="s">
        <v>0</v>
      </c>
      <c r="B1" s="25"/>
      <c r="C1" s="25" t="s">
        <v>1</v>
      </c>
      <c r="D1" s="26" t="s">
        <v>2</v>
      </c>
      <c r="E1" s="25" t="s">
        <v>3</v>
      </c>
    </row>
    <row r="2" spans="1:15" ht="88.7" customHeight="1" thickBot="1">
      <c r="A2" s="173" t="s">
        <v>4</v>
      </c>
      <c r="B2" s="174"/>
      <c r="C2" s="174"/>
      <c r="D2" s="175"/>
      <c r="E2" s="27" t="s">
        <v>5</v>
      </c>
      <c r="F2" s="15">
        <v>44075</v>
      </c>
      <c r="G2" s="15">
        <v>44076</v>
      </c>
      <c r="H2" s="15">
        <v>44077</v>
      </c>
      <c r="I2" s="15">
        <v>44078</v>
      </c>
      <c r="J2" s="15">
        <v>44079</v>
      </c>
      <c r="K2" s="15"/>
      <c r="L2" s="15"/>
      <c r="M2" s="23" t="s">
        <v>6</v>
      </c>
      <c r="N2" t="s">
        <v>7</v>
      </c>
      <c r="O2" s="151" t="s">
        <v>8</v>
      </c>
    </row>
    <row r="3" spans="1:15" ht="15.75" thickBot="1">
      <c r="A3" s="52" t="s">
        <v>9</v>
      </c>
      <c r="B3" s="66"/>
      <c r="C3" s="55">
        <v>22</v>
      </c>
      <c r="D3" s="55">
        <v>880</v>
      </c>
      <c r="E3" s="39"/>
      <c r="F3" s="56"/>
      <c r="G3" s="57"/>
      <c r="H3" s="57"/>
      <c r="I3" s="57"/>
      <c r="J3" s="57"/>
      <c r="K3" s="57"/>
      <c r="L3" s="57"/>
      <c r="M3" s="57"/>
      <c r="N3" s="57">
        <f>SUM(N4:N6)</f>
        <v>0</v>
      </c>
      <c r="O3" s="152">
        <f>N3/880</f>
        <v>0</v>
      </c>
    </row>
    <row r="4" spans="1:15" ht="15.75" thickBot="1">
      <c r="A4" s="32" t="s">
        <v>10</v>
      </c>
      <c r="B4" s="33"/>
      <c r="C4" s="34"/>
      <c r="D4" s="40"/>
      <c r="E4" s="31"/>
      <c r="F4" s="16"/>
      <c r="N4">
        <f>SUM(F4:M4)</f>
        <v>0</v>
      </c>
      <c r="O4" s="153"/>
    </row>
    <row r="5" spans="1:15" ht="15.75" thickBot="1">
      <c r="A5" s="32" t="s">
        <v>11</v>
      </c>
      <c r="B5" s="33"/>
      <c r="C5" s="34"/>
      <c r="D5" s="51"/>
      <c r="E5" s="31"/>
      <c r="F5" s="16"/>
      <c r="N5">
        <f t="shared" ref="N5:N6" si="0">SUM(F5:M5)</f>
        <v>0</v>
      </c>
      <c r="O5" s="153"/>
    </row>
    <row r="6" spans="1:15" ht="15.75" thickBot="1">
      <c r="A6" s="32" t="s">
        <v>12</v>
      </c>
      <c r="B6" s="35"/>
      <c r="C6" s="34"/>
      <c r="D6" s="42"/>
      <c r="E6" s="31"/>
      <c r="F6" s="17"/>
      <c r="G6" s="11"/>
      <c r="H6" s="11"/>
      <c r="I6" s="11"/>
      <c r="J6" s="11"/>
      <c r="K6" s="11"/>
      <c r="L6" s="11"/>
      <c r="M6" s="11"/>
      <c r="N6" s="11">
        <f t="shared" si="0"/>
        <v>0</v>
      </c>
      <c r="O6" s="154"/>
    </row>
    <row r="7" spans="1:15" ht="15.75" thickBot="1">
      <c r="A7" s="28" t="s">
        <v>13</v>
      </c>
      <c r="B7" s="29"/>
      <c r="C7" s="30">
        <v>27</v>
      </c>
      <c r="D7" s="30">
        <v>1080</v>
      </c>
      <c r="E7" s="31"/>
      <c r="F7" s="56"/>
      <c r="G7" s="57"/>
      <c r="H7" s="57"/>
      <c r="I7" s="57"/>
      <c r="J7" s="57"/>
      <c r="K7" s="57"/>
      <c r="L7" s="57"/>
      <c r="M7" s="57"/>
      <c r="N7" s="57">
        <f>SUM(N8:N14)</f>
        <v>0</v>
      </c>
      <c r="O7" s="152">
        <f>N7/1080</f>
        <v>0</v>
      </c>
    </row>
    <row r="8" spans="1:15" ht="15.75" thickBot="1">
      <c r="A8" s="32" t="s">
        <v>14</v>
      </c>
      <c r="B8" s="33"/>
      <c r="C8" s="34"/>
      <c r="D8" s="51"/>
      <c r="E8" s="31"/>
      <c r="F8" s="16"/>
      <c r="N8">
        <f>SUM(F8:M8)</f>
        <v>0</v>
      </c>
      <c r="O8" s="153"/>
    </row>
    <row r="9" spans="1:15" ht="15.75" thickBot="1">
      <c r="A9" s="43" t="s">
        <v>15</v>
      </c>
      <c r="B9" s="45"/>
      <c r="C9" s="44"/>
      <c r="D9" s="41"/>
      <c r="E9" s="43"/>
      <c r="F9" s="16"/>
      <c r="N9">
        <f t="shared" ref="N9:N14" si="1">SUM(F9:M9)</f>
        <v>0</v>
      </c>
      <c r="O9" s="153"/>
    </row>
    <row r="10" spans="1:15" ht="15.75" thickBot="1">
      <c r="A10" s="48" t="s">
        <v>16</v>
      </c>
      <c r="B10" s="49"/>
      <c r="C10" s="50"/>
      <c r="D10" s="51"/>
      <c r="E10" s="48"/>
      <c r="F10" s="16"/>
      <c r="N10">
        <f t="shared" si="1"/>
        <v>0</v>
      </c>
      <c r="O10" s="153"/>
    </row>
    <row r="11" spans="1:15" ht="15.75" thickBot="1">
      <c r="A11" s="32" t="s">
        <v>17</v>
      </c>
      <c r="B11" s="33"/>
      <c r="C11" s="34"/>
      <c r="D11" s="41"/>
      <c r="E11" s="31"/>
      <c r="F11" s="16"/>
      <c r="N11">
        <f t="shared" si="1"/>
        <v>0</v>
      </c>
      <c r="O11" s="153"/>
    </row>
    <row r="12" spans="1:15" ht="30.75" thickBot="1">
      <c r="A12" s="70" t="s">
        <v>18</v>
      </c>
      <c r="B12" s="49" t="s">
        <v>19</v>
      </c>
      <c r="C12" s="50"/>
      <c r="D12" s="51"/>
      <c r="E12" s="43"/>
      <c r="F12" s="16"/>
      <c r="N12">
        <f t="shared" si="1"/>
        <v>0</v>
      </c>
      <c r="O12" s="153"/>
    </row>
    <row r="13" spans="1:15" ht="15.75" thickBot="1">
      <c r="A13" s="32" t="s">
        <v>20</v>
      </c>
      <c r="B13" s="33"/>
      <c r="C13" s="34"/>
      <c r="D13" s="41"/>
      <c r="E13" s="48"/>
      <c r="F13" s="16"/>
      <c r="N13">
        <f t="shared" si="1"/>
        <v>0</v>
      </c>
      <c r="O13" s="153"/>
    </row>
    <row r="14" spans="1:15" ht="15.75" thickBot="1">
      <c r="A14" s="43" t="s">
        <v>21</v>
      </c>
      <c r="B14" s="45"/>
      <c r="C14" s="44"/>
      <c r="D14" s="40"/>
      <c r="E14" s="43"/>
      <c r="F14" s="17"/>
      <c r="G14" s="11"/>
      <c r="H14" s="11"/>
      <c r="I14" s="11"/>
      <c r="J14" s="11"/>
      <c r="K14" s="11"/>
      <c r="L14" s="11"/>
      <c r="M14" s="11"/>
      <c r="N14" s="11">
        <f t="shared" si="1"/>
        <v>0</v>
      </c>
      <c r="O14" s="154"/>
    </row>
    <row r="15" spans="1:15" ht="15.75" thickBot="1">
      <c r="A15" s="52" t="s">
        <v>22</v>
      </c>
      <c r="B15" s="53"/>
      <c r="C15" s="54">
        <v>2</v>
      </c>
      <c r="D15" s="55">
        <v>80</v>
      </c>
      <c r="E15" s="39"/>
      <c r="F15" s="56"/>
      <c r="G15" s="57"/>
      <c r="H15" s="57"/>
      <c r="I15" s="57"/>
      <c r="J15" s="57"/>
      <c r="K15" s="57"/>
      <c r="L15" s="57"/>
      <c r="M15" s="57"/>
      <c r="N15" s="57">
        <f>SUM(N16:N18)</f>
        <v>0</v>
      </c>
      <c r="O15" s="152">
        <f>N15/80</f>
        <v>0</v>
      </c>
    </row>
    <row r="16" spans="1:15" ht="15.75" thickBot="1">
      <c r="A16" s="32" t="s">
        <v>23</v>
      </c>
      <c r="B16" s="33"/>
      <c r="C16" s="34"/>
      <c r="D16" s="40"/>
      <c r="E16" s="31"/>
      <c r="F16" s="16"/>
      <c r="N16">
        <f>SUM(F16:M16)</f>
        <v>0</v>
      </c>
      <c r="O16" s="153"/>
    </row>
    <row r="17" spans="1:15" ht="15.75" thickBot="1">
      <c r="A17" s="32" t="s">
        <v>24</v>
      </c>
      <c r="B17" s="35"/>
      <c r="C17" s="34"/>
      <c r="D17" s="51"/>
      <c r="E17" s="31"/>
      <c r="F17" s="16"/>
      <c r="N17">
        <f t="shared" ref="N17:N18" si="2">SUM(F17:M17)</f>
        <v>0</v>
      </c>
      <c r="O17" s="153"/>
    </row>
    <row r="18" spans="1:15" ht="15.75" thickBot="1">
      <c r="A18" s="32" t="s">
        <v>25</v>
      </c>
      <c r="B18" s="33"/>
      <c r="C18" s="34"/>
      <c r="D18" s="42"/>
      <c r="E18" s="31"/>
      <c r="F18" s="17"/>
      <c r="G18" s="11"/>
      <c r="H18" s="11"/>
      <c r="I18" s="11"/>
      <c r="J18" s="11"/>
      <c r="K18" s="11"/>
      <c r="L18" s="11"/>
      <c r="M18" s="11"/>
      <c r="N18" s="11">
        <f t="shared" si="2"/>
        <v>0</v>
      </c>
      <c r="O18" s="154"/>
    </row>
    <row r="19" spans="1:15" ht="15.75" thickBot="1">
      <c r="A19" s="28" t="s">
        <v>26</v>
      </c>
      <c r="B19" s="29"/>
      <c r="C19" s="30">
        <v>9</v>
      </c>
      <c r="D19" s="30">
        <v>360</v>
      </c>
      <c r="E19" s="31"/>
      <c r="F19" s="56"/>
      <c r="G19" s="57"/>
      <c r="H19" s="57"/>
      <c r="I19" s="57"/>
      <c r="J19" s="57"/>
      <c r="K19" s="57"/>
      <c r="L19" s="57"/>
      <c r="M19" s="57"/>
      <c r="N19" s="57">
        <f>SUM(N20:N28)</f>
        <v>0</v>
      </c>
      <c r="O19" s="152">
        <f>N19/360</f>
        <v>0</v>
      </c>
    </row>
    <row r="20" spans="1:15" ht="15.75" thickBot="1">
      <c r="A20" s="32" t="s">
        <v>27</v>
      </c>
      <c r="B20" s="33"/>
      <c r="C20" s="34"/>
      <c r="D20" s="40"/>
      <c r="E20" s="31"/>
      <c r="F20" s="16"/>
      <c r="N20">
        <f>SUM(F20:M20)</f>
        <v>0</v>
      </c>
      <c r="O20" s="153"/>
    </row>
    <row r="21" spans="1:15" ht="15.75" thickBot="1">
      <c r="A21" s="32" t="s">
        <v>28</v>
      </c>
      <c r="B21" s="33"/>
      <c r="C21" s="31"/>
      <c r="D21" s="51"/>
      <c r="E21" s="31"/>
      <c r="F21" s="16"/>
      <c r="N21">
        <f t="shared" ref="N21:N28" si="3">SUM(F21:M21)</f>
        <v>0</v>
      </c>
      <c r="O21" s="153"/>
    </row>
    <row r="22" spans="1:15" ht="15.75" thickBot="1">
      <c r="A22" s="32" t="s">
        <v>29</v>
      </c>
      <c r="B22" s="33"/>
      <c r="C22" s="31"/>
      <c r="D22" s="41"/>
      <c r="E22" s="31"/>
      <c r="F22" s="16"/>
      <c r="N22">
        <f t="shared" si="3"/>
        <v>0</v>
      </c>
      <c r="O22" s="153"/>
    </row>
    <row r="23" spans="1:15" ht="15.75" thickBot="1">
      <c r="A23" s="32" t="s">
        <v>30</v>
      </c>
      <c r="B23" s="33"/>
      <c r="C23" s="31"/>
      <c r="D23" s="51"/>
      <c r="E23" s="31"/>
      <c r="F23" s="16"/>
      <c r="N23">
        <f t="shared" si="3"/>
        <v>0</v>
      </c>
      <c r="O23" s="153"/>
    </row>
    <row r="24" spans="1:15" ht="15.75" thickBot="1">
      <c r="A24" s="32" t="s">
        <v>31</v>
      </c>
      <c r="B24" s="35"/>
      <c r="C24" s="31"/>
      <c r="D24" s="41"/>
      <c r="E24" s="31"/>
      <c r="F24" s="16"/>
      <c r="N24">
        <f t="shared" si="3"/>
        <v>0</v>
      </c>
      <c r="O24" s="153"/>
    </row>
    <row r="25" spans="1:15" ht="15.75" thickBot="1">
      <c r="A25" s="32" t="s">
        <v>32</v>
      </c>
      <c r="B25" s="33"/>
      <c r="C25" s="31"/>
      <c r="D25" s="51"/>
      <c r="E25" s="31"/>
      <c r="F25" s="16"/>
      <c r="N25">
        <f t="shared" si="3"/>
        <v>0</v>
      </c>
      <c r="O25" s="153"/>
    </row>
    <row r="26" spans="1:15" ht="15.75" thickBot="1">
      <c r="A26" s="32" t="s">
        <v>33</v>
      </c>
      <c r="B26" s="35"/>
      <c r="C26" s="31"/>
      <c r="D26" s="41"/>
      <c r="E26" s="31"/>
      <c r="F26" s="16"/>
      <c r="N26">
        <f t="shared" si="3"/>
        <v>0</v>
      </c>
      <c r="O26" s="153"/>
    </row>
    <row r="27" spans="1:15" ht="15.75" thickBot="1">
      <c r="A27" s="32" t="s">
        <v>34</v>
      </c>
      <c r="B27" s="33"/>
      <c r="C27" s="31"/>
      <c r="D27" s="51"/>
      <c r="E27" s="31"/>
      <c r="F27" s="16"/>
      <c r="N27">
        <f t="shared" si="3"/>
        <v>0</v>
      </c>
      <c r="O27" s="153"/>
    </row>
    <row r="28" spans="1:15" ht="15.75" thickBot="1">
      <c r="A28" s="32" t="s">
        <v>35</v>
      </c>
      <c r="B28" s="35"/>
      <c r="C28" s="31"/>
      <c r="D28" s="42"/>
      <c r="E28" s="31"/>
      <c r="F28" s="17"/>
      <c r="G28" s="11"/>
      <c r="H28" s="11"/>
      <c r="I28" s="11"/>
      <c r="J28" s="11"/>
      <c r="K28" s="11"/>
      <c r="L28" s="11"/>
      <c r="M28" s="11"/>
      <c r="N28" s="11">
        <f t="shared" si="3"/>
        <v>0</v>
      </c>
      <c r="O28" s="154"/>
    </row>
    <row r="29" spans="1:15" ht="19.7" customHeight="1" thickBot="1">
      <c r="A29" s="166" t="s">
        <v>36</v>
      </c>
      <c r="B29" s="167"/>
      <c r="C29" s="69" t="s">
        <v>37</v>
      </c>
      <c r="D29" s="69" t="s">
        <v>38</v>
      </c>
      <c r="E29" s="31"/>
      <c r="F29" s="21">
        <f>SUM(F4:F28)</f>
        <v>0</v>
      </c>
      <c r="G29" s="22">
        <f t="shared" ref="G29:M29" si="4">SUM(G4:G28)</f>
        <v>0</v>
      </c>
      <c r="H29" s="22">
        <f t="shared" si="4"/>
        <v>0</v>
      </c>
      <c r="I29" s="22">
        <f t="shared" si="4"/>
        <v>0</v>
      </c>
      <c r="J29" s="22">
        <f t="shared" si="4"/>
        <v>0</v>
      </c>
      <c r="K29" s="22">
        <f t="shared" si="4"/>
        <v>0</v>
      </c>
      <c r="L29" s="22">
        <f t="shared" si="4"/>
        <v>0</v>
      </c>
      <c r="M29" s="22">
        <f t="shared" si="4"/>
        <v>0</v>
      </c>
      <c r="N29" s="75">
        <f>N3+N7+N15+N19</f>
        <v>0</v>
      </c>
      <c r="O29" s="155">
        <f>N29/2400</f>
        <v>0</v>
      </c>
    </row>
    <row r="30" spans="1:15" ht="28.7" customHeight="1" thickBot="1">
      <c r="A30" s="168" t="s">
        <v>39</v>
      </c>
      <c r="B30" s="169"/>
      <c r="C30" s="170"/>
      <c r="D30" s="171"/>
      <c r="E30" s="172"/>
    </row>
    <row r="34" spans="2:3">
      <c r="B34" s="164"/>
      <c r="C34" t="s">
        <v>40</v>
      </c>
    </row>
    <row r="35" spans="2:3">
      <c r="B35" s="165"/>
      <c r="C35" t="s">
        <v>41</v>
      </c>
    </row>
  </sheetData>
  <mergeCells count="4">
    <mergeCell ref="A29:B29"/>
    <mergeCell ref="A30:B30"/>
    <mergeCell ref="C30:E30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1"/>
  <sheetViews>
    <sheetView topLeftCell="A49" workbookViewId="0">
      <selection activeCell="B70" sqref="B70:D71"/>
    </sheetView>
  </sheetViews>
  <sheetFormatPr defaultRowHeight="15"/>
  <cols>
    <col min="1" max="1" width="38.140625" customWidth="1"/>
    <col min="5" max="5" width="26.140625" customWidth="1"/>
    <col min="6" max="10" width="3.5703125" bestFit="1" customWidth="1"/>
    <col min="11" max="11" width="3.5703125" customWidth="1"/>
    <col min="13" max="13" width="18.140625" customWidth="1"/>
    <col min="15" max="15" width="10.5703125" style="150" customWidth="1"/>
  </cols>
  <sheetData>
    <row r="1" spans="1:18" s="72" customFormat="1" ht="19.7" customHeight="1" thickBot="1">
      <c r="A1" s="24" t="s">
        <v>0</v>
      </c>
      <c r="B1" s="25"/>
      <c r="C1" s="25" t="s">
        <v>1</v>
      </c>
      <c r="D1" s="26" t="s">
        <v>42</v>
      </c>
      <c r="E1" s="25" t="s">
        <v>43</v>
      </c>
      <c r="O1" s="156"/>
    </row>
    <row r="2" spans="1:18" ht="75.75" thickBot="1">
      <c r="A2" s="176" t="s">
        <v>44</v>
      </c>
      <c r="B2" s="177"/>
      <c r="C2" s="177"/>
      <c r="D2" s="178"/>
      <c r="E2" s="71" t="s">
        <v>5</v>
      </c>
      <c r="F2" s="15">
        <v>44075</v>
      </c>
      <c r="G2" s="15">
        <v>44076</v>
      </c>
      <c r="H2" s="15">
        <v>44077</v>
      </c>
      <c r="I2" s="15">
        <v>44078</v>
      </c>
      <c r="J2" s="15">
        <v>44079</v>
      </c>
      <c r="K2" s="15"/>
      <c r="L2" s="15"/>
      <c r="M2" s="73" t="s">
        <v>6</v>
      </c>
      <c r="N2" t="s">
        <v>7</v>
      </c>
      <c r="O2" s="151" t="s">
        <v>8</v>
      </c>
    </row>
    <row r="3" spans="1:18" ht="15.75" thickBot="1">
      <c r="A3" s="28" t="s">
        <v>45</v>
      </c>
      <c r="B3" s="29"/>
      <c r="C3" s="30">
        <v>4</v>
      </c>
      <c r="D3" s="30">
        <v>160</v>
      </c>
      <c r="E3" s="31"/>
      <c r="F3" s="56"/>
      <c r="G3" s="57"/>
      <c r="H3" s="57"/>
      <c r="I3" s="57"/>
      <c r="J3" s="57"/>
      <c r="K3" s="57"/>
      <c r="L3" s="57"/>
      <c r="M3" s="57"/>
      <c r="N3" s="57">
        <f>SUM(N4:N11)</f>
        <v>0</v>
      </c>
      <c r="O3" s="152">
        <f>N3/160</f>
        <v>0</v>
      </c>
    </row>
    <row r="4" spans="1:18" ht="15.75" thickBot="1">
      <c r="A4" s="32" t="s">
        <v>46</v>
      </c>
      <c r="B4" s="33"/>
      <c r="C4" s="34"/>
      <c r="D4" s="40"/>
      <c r="E4" s="31"/>
      <c r="F4" s="16"/>
      <c r="N4">
        <f>SUM(F4:M4)</f>
        <v>0</v>
      </c>
      <c r="O4" s="153"/>
      <c r="R4" t="s">
        <v>47</v>
      </c>
    </row>
    <row r="5" spans="1:18" ht="15.75" thickBot="1">
      <c r="A5" s="32" t="s">
        <v>48</v>
      </c>
      <c r="B5" s="33"/>
      <c r="C5" s="34"/>
      <c r="D5" s="51"/>
      <c r="E5" s="31"/>
      <c r="F5" s="16"/>
      <c r="N5">
        <f t="shared" ref="N5:N11" si="0">SUM(F5:M5)</f>
        <v>0</v>
      </c>
      <c r="O5" s="153"/>
    </row>
    <row r="6" spans="1:18" ht="15.75" thickBot="1">
      <c r="A6" s="32" t="s">
        <v>49</v>
      </c>
      <c r="B6" s="33"/>
      <c r="C6" s="34"/>
      <c r="D6" s="42"/>
      <c r="E6" s="31"/>
      <c r="F6" s="16"/>
      <c r="N6">
        <f t="shared" si="0"/>
        <v>0</v>
      </c>
      <c r="O6" s="153"/>
    </row>
    <row r="7" spans="1:18" ht="15.75" thickBot="1">
      <c r="A7" s="32" t="s">
        <v>50</v>
      </c>
      <c r="B7" s="35"/>
      <c r="C7" s="34"/>
      <c r="D7" s="60"/>
      <c r="E7" s="31"/>
      <c r="F7" s="16"/>
      <c r="N7">
        <f t="shared" si="0"/>
        <v>0</v>
      </c>
      <c r="O7" s="153"/>
    </row>
    <row r="8" spans="1:18" ht="15.75" thickBot="1">
      <c r="A8" s="32" t="s">
        <v>51</v>
      </c>
      <c r="B8" s="33"/>
      <c r="C8" s="34"/>
      <c r="D8" s="60"/>
      <c r="E8" s="31"/>
      <c r="F8" s="16"/>
      <c r="N8">
        <f t="shared" si="0"/>
        <v>0</v>
      </c>
      <c r="O8" s="153"/>
    </row>
    <row r="9" spans="1:18" ht="15.75" thickBot="1">
      <c r="A9" s="32" t="s">
        <v>52</v>
      </c>
      <c r="B9" s="33"/>
      <c r="C9" s="34"/>
      <c r="D9" s="60"/>
      <c r="E9" s="31"/>
      <c r="F9" s="16"/>
      <c r="N9">
        <f t="shared" si="0"/>
        <v>0</v>
      </c>
      <c r="O9" s="153"/>
    </row>
    <row r="10" spans="1:18" ht="15.75" thickBot="1">
      <c r="A10" s="32" t="s">
        <v>53</v>
      </c>
      <c r="B10" s="35"/>
      <c r="C10" s="34"/>
      <c r="D10" s="60"/>
      <c r="E10" s="31"/>
      <c r="F10" s="16"/>
      <c r="N10">
        <f t="shared" si="0"/>
        <v>0</v>
      </c>
      <c r="O10" s="153"/>
    </row>
    <row r="11" spans="1:18" ht="15.75" thickBot="1">
      <c r="A11" s="32" t="s">
        <v>54</v>
      </c>
      <c r="B11" s="35"/>
      <c r="C11" s="34"/>
      <c r="D11" s="60"/>
      <c r="E11" s="31"/>
      <c r="F11" s="17"/>
      <c r="G11" s="11"/>
      <c r="H11" s="11"/>
      <c r="I11" s="11"/>
      <c r="J11" s="11"/>
      <c r="K11" s="11"/>
      <c r="L11" s="11"/>
      <c r="M11" s="11"/>
      <c r="N11" s="11">
        <f t="shared" si="0"/>
        <v>0</v>
      </c>
      <c r="O11" s="154"/>
    </row>
    <row r="12" spans="1:18" ht="15.75" thickBot="1">
      <c r="A12" s="28" t="s">
        <v>55</v>
      </c>
      <c r="B12" s="29"/>
      <c r="C12" s="30">
        <v>5</v>
      </c>
      <c r="D12" s="30">
        <v>200</v>
      </c>
      <c r="E12" s="31"/>
      <c r="F12" s="56"/>
      <c r="G12" s="57"/>
      <c r="H12" s="57"/>
      <c r="I12" s="57"/>
      <c r="J12" s="57"/>
      <c r="K12" s="57"/>
      <c r="L12" s="57"/>
      <c r="M12" s="57"/>
      <c r="N12" s="57">
        <f>SUM(N13:N19)</f>
        <v>0</v>
      </c>
      <c r="O12" s="152">
        <f>N12/200</f>
        <v>0</v>
      </c>
    </row>
    <row r="13" spans="1:18" ht="15.75" thickBot="1">
      <c r="A13" s="32" t="s">
        <v>56</v>
      </c>
      <c r="B13" s="33"/>
      <c r="C13" s="34"/>
      <c r="D13" s="40"/>
      <c r="E13" s="31"/>
      <c r="F13" s="16"/>
      <c r="N13">
        <f>SUM(F13:M13)</f>
        <v>0</v>
      </c>
      <c r="O13" s="153"/>
    </row>
    <row r="14" spans="1:18" ht="15.75" thickBot="1">
      <c r="A14" s="43" t="s">
        <v>57</v>
      </c>
      <c r="B14" s="45"/>
      <c r="C14" s="44"/>
      <c r="D14" s="51"/>
      <c r="E14" s="43"/>
      <c r="F14" s="16"/>
      <c r="N14">
        <f t="shared" ref="N14:N19" si="1">SUM(F14:M14)</f>
        <v>0</v>
      </c>
      <c r="O14" s="153"/>
    </row>
    <row r="15" spans="1:18" ht="15.75" thickBot="1">
      <c r="A15" s="48" t="s">
        <v>58</v>
      </c>
      <c r="B15" s="67"/>
      <c r="C15" s="68"/>
      <c r="D15" s="51"/>
      <c r="E15" s="39"/>
      <c r="F15" s="16"/>
      <c r="N15">
        <f t="shared" si="1"/>
        <v>0</v>
      </c>
      <c r="O15" s="153"/>
    </row>
    <row r="16" spans="1:18" ht="15.75" thickBot="1">
      <c r="A16" s="32" t="s">
        <v>59</v>
      </c>
      <c r="B16" s="33"/>
      <c r="C16" s="34"/>
      <c r="D16" s="41"/>
      <c r="E16" s="31"/>
      <c r="F16" s="16"/>
      <c r="N16">
        <f t="shared" si="1"/>
        <v>0</v>
      </c>
      <c r="O16" s="153"/>
    </row>
    <row r="17" spans="1:15" ht="15.75" thickBot="1">
      <c r="A17" s="36" t="s">
        <v>60</v>
      </c>
      <c r="B17" s="65"/>
      <c r="C17" s="44"/>
      <c r="D17" s="51"/>
      <c r="E17" s="43"/>
      <c r="F17" s="16"/>
      <c r="N17">
        <f t="shared" si="1"/>
        <v>0</v>
      </c>
      <c r="O17" s="153"/>
    </row>
    <row r="18" spans="1:15" ht="15.75" thickBot="1">
      <c r="A18" s="48" t="s">
        <v>61</v>
      </c>
      <c r="B18" s="67"/>
      <c r="C18" s="68"/>
      <c r="D18" s="51"/>
      <c r="E18" s="39"/>
      <c r="F18" s="16"/>
      <c r="N18">
        <f t="shared" si="1"/>
        <v>0</v>
      </c>
      <c r="O18" s="153"/>
    </row>
    <row r="19" spans="1:15" ht="15.75" thickBot="1">
      <c r="A19" s="36" t="s">
        <v>54</v>
      </c>
      <c r="B19" s="47"/>
      <c r="C19" s="46"/>
      <c r="D19" s="41"/>
      <c r="E19" s="36"/>
      <c r="F19" s="17"/>
      <c r="G19" s="11"/>
      <c r="H19" s="11"/>
      <c r="I19" s="11"/>
      <c r="J19" s="11"/>
      <c r="K19" s="11"/>
      <c r="L19" s="11"/>
      <c r="M19" s="11"/>
      <c r="N19" s="11">
        <f t="shared" si="1"/>
        <v>0</v>
      </c>
      <c r="O19" s="154"/>
    </row>
    <row r="20" spans="1:15" ht="15.75" thickBot="1">
      <c r="A20" s="52" t="s">
        <v>62</v>
      </c>
      <c r="B20" s="66"/>
      <c r="C20" s="55">
        <v>21</v>
      </c>
      <c r="D20" s="55">
        <v>840</v>
      </c>
      <c r="E20" s="39"/>
      <c r="F20" s="56"/>
      <c r="G20" s="57"/>
      <c r="H20" s="57"/>
      <c r="I20" s="57"/>
      <c r="J20" s="57"/>
      <c r="K20" s="57"/>
      <c r="L20" s="57"/>
      <c r="M20" s="57"/>
      <c r="N20" s="57">
        <f>SUM(N21:N28)</f>
        <v>0</v>
      </c>
      <c r="O20" s="152">
        <f>N20/840</f>
        <v>0</v>
      </c>
    </row>
    <row r="21" spans="1:15" ht="45.75" thickBot="1">
      <c r="A21" s="61" t="s">
        <v>63</v>
      </c>
      <c r="B21" s="33"/>
      <c r="C21" s="34"/>
      <c r="D21" s="40"/>
      <c r="E21" s="31"/>
      <c r="F21" s="16"/>
      <c r="N21">
        <f>SUM(F21:M21)</f>
        <v>0</v>
      </c>
      <c r="O21" s="153"/>
    </row>
    <row r="22" spans="1:15" ht="30.75" thickBot="1">
      <c r="A22" s="61" t="s">
        <v>64</v>
      </c>
      <c r="B22" s="33"/>
      <c r="C22" s="34"/>
      <c r="D22" s="51"/>
      <c r="E22" s="31"/>
      <c r="F22" s="16"/>
      <c r="N22">
        <f t="shared" ref="N22:N28" si="2">SUM(F22:M22)</f>
        <v>0</v>
      </c>
      <c r="O22" s="153"/>
    </row>
    <row r="23" spans="1:15" ht="30.75" thickBot="1">
      <c r="A23" s="61" t="s">
        <v>65</v>
      </c>
      <c r="B23" s="35"/>
      <c r="C23" s="34"/>
      <c r="D23" s="41"/>
      <c r="E23" s="31"/>
      <c r="F23" s="16"/>
      <c r="N23">
        <f t="shared" si="2"/>
        <v>0</v>
      </c>
      <c r="O23" s="153"/>
    </row>
    <row r="24" spans="1:15" ht="15.75" thickBot="1">
      <c r="A24" s="32" t="s">
        <v>61</v>
      </c>
      <c r="B24" s="35"/>
      <c r="C24" s="34"/>
      <c r="D24" s="51"/>
      <c r="E24" s="31"/>
      <c r="F24" s="16"/>
      <c r="N24">
        <f t="shared" si="2"/>
        <v>0</v>
      </c>
      <c r="O24" s="153"/>
    </row>
    <row r="25" spans="1:15" ht="15.75" thickBot="1">
      <c r="A25" s="32" t="s">
        <v>66</v>
      </c>
      <c r="B25" s="33"/>
      <c r="C25" s="34"/>
      <c r="D25" s="42"/>
      <c r="E25" s="31"/>
      <c r="F25" s="16"/>
      <c r="N25">
        <f t="shared" si="2"/>
        <v>0</v>
      </c>
      <c r="O25" s="153"/>
    </row>
    <row r="26" spans="1:15" ht="15.75" thickBot="1">
      <c r="A26" s="32" t="s">
        <v>67</v>
      </c>
      <c r="B26" s="33"/>
      <c r="C26" s="34"/>
      <c r="D26" s="60"/>
      <c r="E26" s="31"/>
      <c r="F26" s="16"/>
      <c r="N26">
        <f t="shared" si="2"/>
        <v>0</v>
      </c>
      <c r="O26" s="153"/>
    </row>
    <row r="27" spans="1:15" ht="15.75" thickBot="1">
      <c r="A27" s="32" t="s">
        <v>68</v>
      </c>
      <c r="B27" s="33"/>
      <c r="C27" s="34"/>
      <c r="D27" s="60"/>
      <c r="E27" s="31"/>
      <c r="F27" s="16"/>
      <c r="N27">
        <f t="shared" si="2"/>
        <v>0</v>
      </c>
      <c r="O27" s="153"/>
    </row>
    <row r="28" spans="1:15" ht="15.75" thickBot="1">
      <c r="A28" s="32" t="s">
        <v>54</v>
      </c>
      <c r="B28" s="33"/>
      <c r="C28" s="34"/>
      <c r="D28" s="60"/>
      <c r="E28" s="31"/>
      <c r="F28" s="17"/>
      <c r="G28" s="11"/>
      <c r="H28" s="11"/>
      <c r="I28" s="11"/>
      <c r="J28" s="11"/>
      <c r="K28" s="11"/>
      <c r="L28" s="11"/>
      <c r="M28" s="11"/>
      <c r="N28" s="11">
        <f t="shared" si="2"/>
        <v>0</v>
      </c>
      <c r="O28" s="154"/>
    </row>
    <row r="29" spans="1:15" ht="15.75" thickBot="1">
      <c r="A29" s="28" t="s">
        <v>69</v>
      </c>
      <c r="B29" s="29"/>
      <c r="C29" s="30">
        <v>17</v>
      </c>
      <c r="D29" s="30">
        <v>680</v>
      </c>
      <c r="E29" s="31"/>
      <c r="F29" s="56"/>
      <c r="G29" s="57"/>
      <c r="H29" s="57"/>
      <c r="I29" s="57"/>
      <c r="J29" s="57"/>
      <c r="K29" s="57"/>
      <c r="L29" s="57"/>
      <c r="M29" s="57"/>
      <c r="N29" s="57">
        <f>SUM(N30:N49)</f>
        <v>0</v>
      </c>
      <c r="O29" s="152">
        <f>N29/680</f>
        <v>0</v>
      </c>
    </row>
    <row r="30" spans="1:15" ht="15.75" thickBot="1">
      <c r="A30" s="32" t="s">
        <v>70</v>
      </c>
      <c r="B30" s="33"/>
      <c r="C30" s="34"/>
      <c r="D30" s="40"/>
      <c r="E30" s="31"/>
      <c r="F30" s="16"/>
      <c r="N30">
        <f>SUM(F30:M30)</f>
        <v>0</v>
      </c>
      <c r="O30" s="153"/>
    </row>
    <row r="31" spans="1:15" ht="15.75" thickBot="1">
      <c r="A31" s="32" t="s">
        <v>71</v>
      </c>
      <c r="B31" s="33"/>
      <c r="C31" s="34"/>
      <c r="D31" s="51"/>
      <c r="E31" s="31"/>
      <c r="F31" s="16"/>
      <c r="N31">
        <f t="shared" ref="N31:N49" si="3">SUM(F31:M31)</f>
        <v>0</v>
      </c>
      <c r="O31" s="153"/>
    </row>
    <row r="32" spans="1:15" ht="15.75" thickBot="1">
      <c r="A32" s="62" t="s">
        <v>72</v>
      </c>
      <c r="B32" s="33"/>
      <c r="C32" s="34"/>
      <c r="D32" s="41"/>
      <c r="E32" s="31"/>
      <c r="F32" s="16"/>
      <c r="N32">
        <f t="shared" si="3"/>
        <v>0</v>
      </c>
      <c r="O32" s="153"/>
    </row>
    <row r="33" spans="1:15" ht="15.75" thickBot="1">
      <c r="A33" s="62" t="s">
        <v>73</v>
      </c>
      <c r="B33" s="33"/>
      <c r="C33" s="34"/>
      <c r="D33" s="51"/>
      <c r="E33" s="31"/>
      <c r="F33" s="16"/>
      <c r="N33">
        <f t="shared" si="3"/>
        <v>0</v>
      </c>
      <c r="O33" s="153"/>
    </row>
    <row r="34" spans="1:15" ht="15.75" thickBot="1">
      <c r="A34" s="32" t="s">
        <v>74</v>
      </c>
      <c r="B34" s="33"/>
      <c r="C34" s="31"/>
      <c r="D34" s="41"/>
      <c r="E34" s="31"/>
      <c r="F34" s="16"/>
      <c r="N34">
        <f t="shared" si="3"/>
        <v>0</v>
      </c>
      <c r="O34" s="153"/>
    </row>
    <row r="35" spans="1:15" ht="15.75" thickBot="1">
      <c r="A35" s="32" t="s">
        <v>75</v>
      </c>
      <c r="B35" s="33"/>
      <c r="C35" s="31"/>
      <c r="D35" s="51"/>
      <c r="E35" s="31"/>
      <c r="F35" s="16"/>
      <c r="N35">
        <f t="shared" si="3"/>
        <v>0</v>
      </c>
      <c r="O35" s="153"/>
    </row>
    <row r="36" spans="1:15" ht="30.75" thickBot="1">
      <c r="A36" s="62" t="s">
        <v>76</v>
      </c>
      <c r="B36" s="35"/>
      <c r="C36" s="31"/>
      <c r="D36" s="41"/>
      <c r="E36" s="31"/>
      <c r="F36" s="16"/>
      <c r="N36">
        <f t="shared" si="3"/>
        <v>0</v>
      </c>
      <c r="O36" s="153"/>
    </row>
    <row r="37" spans="1:15" ht="15.75" thickBot="1">
      <c r="A37" s="62" t="s">
        <v>77</v>
      </c>
      <c r="B37" s="33"/>
      <c r="C37" s="31"/>
      <c r="D37" s="51"/>
      <c r="E37" s="31"/>
      <c r="F37" s="16"/>
      <c r="N37">
        <f t="shared" si="3"/>
        <v>0</v>
      </c>
      <c r="O37" s="153"/>
    </row>
    <row r="38" spans="1:15" ht="15.75" thickBot="1">
      <c r="A38" s="32" t="s">
        <v>78</v>
      </c>
      <c r="B38" s="35"/>
      <c r="C38" s="31"/>
      <c r="D38" s="51"/>
      <c r="E38" s="31"/>
      <c r="F38" s="16"/>
      <c r="N38">
        <f t="shared" si="3"/>
        <v>0</v>
      </c>
      <c r="O38" s="153"/>
    </row>
    <row r="39" spans="1:15" ht="15.75" thickBot="1">
      <c r="A39" s="32" t="s">
        <v>79</v>
      </c>
      <c r="B39" s="33"/>
      <c r="C39" s="31"/>
      <c r="D39" s="42"/>
      <c r="E39" s="31"/>
      <c r="F39" s="16"/>
      <c r="N39">
        <f t="shared" si="3"/>
        <v>0</v>
      </c>
      <c r="O39" s="153"/>
    </row>
    <row r="40" spans="1:15" ht="15.75" thickBot="1">
      <c r="A40" s="32" t="s">
        <v>80</v>
      </c>
      <c r="B40" s="35"/>
      <c r="C40" s="31"/>
      <c r="D40" s="63"/>
      <c r="E40" s="31"/>
      <c r="F40" s="16"/>
      <c r="N40">
        <f t="shared" si="3"/>
        <v>0</v>
      </c>
      <c r="O40" s="153"/>
    </row>
    <row r="41" spans="1:15" ht="15.75" thickBot="1">
      <c r="A41" s="64" t="s">
        <v>81</v>
      </c>
      <c r="B41" s="35"/>
      <c r="C41" s="31"/>
      <c r="D41" s="63"/>
      <c r="E41" s="31"/>
      <c r="F41" s="16"/>
      <c r="N41">
        <f t="shared" si="3"/>
        <v>0</v>
      </c>
      <c r="O41" s="153" t="s">
        <v>19</v>
      </c>
    </row>
    <row r="42" spans="1:15" ht="15.75" thickBot="1">
      <c r="A42" s="64" t="s">
        <v>82</v>
      </c>
      <c r="B42" s="35"/>
      <c r="C42" s="31"/>
      <c r="D42" s="63"/>
      <c r="E42" s="31"/>
      <c r="F42" s="16"/>
      <c r="N42">
        <f t="shared" si="3"/>
        <v>0</v>
      </c>
      <c r="O42" s="153"/>
    </row>
    <row r="43" spans="1:15" ht="15.75" thickBot="1">
      <c r="A43" s="64" t="s">
        <v>83</v>
      </c>
      <c r="B43" s="35"/>
      <c r="C43" s="31"/>
      <c r="D43" s="63"/>
      <c r="E43" s="31"/>
      <c r="F43" s="16"/>
      <c r="N43">
        <f t="shared" si="3"/>
        <v>0</v>
      </c>
      <c r="O43" s="153"/>
    </row>
    <row r="44" spans="1:15" ht="15.75" thickBot="1">
      <c r="A44" s="32" t="s">
        <v>84</v>
      </c>
      <c r="B44" s="35"/>
      <c r="C44" s="31"/>
      <c r="D44" s="63"/>
      <c r="E44" s="31"/>
      <c r="F44" s="16"/>
      <c r="N44">
        <f t="shared" si="3"/>
        <v>0</v>
      </c>
      <c r="O44" s="153"/>
    </row>
    <row r="45" spans="1:15" ht="15.75" thickBot="1">
      <c r="A45" s="64" t="s">
        <v>81</v>
      </c>
      <c r="B45" s="35"/>
      <c r="C45" s="31"/>
      <c r="D45" s="63"/>
      <c r="E45" s="31"/>
      <c r="F45" s="16"/>
      <c r="N45">
        <f t="shared" si="3"/>
        <v>0</v>
      </c>
      <c r="O45" s="153"/>
    </row>
    <row r="46" spans="1:15" ht="15.75" thickBot="1">
      <c r="A46" s="64" t="s">
        <v>85</v>
      </c>
      <c r="B46" s="35"/>
      <c r="C46" s="31"/>
      <c r="D46" s="63"/>
      <c r="E46" s="31"/>
      <c r="F46" s="16"/>
      <c r="N46">
        <f t="shared" si="3"/>
        <v>0</v>
      </c>
      <c r="O46" s="153"/>
    </row>
    <row r="47" spans="1:15" ht="15.75" thickBot="1">
      <c r="A47" s="64" t="s">
        <v>83</v>
      </c>
      <c r="B47" s="35"/>
      <c r="C47" s="31"/>
      <c r="D47" s="63"/>
      <c r="E47" s="31"/>
      <c r="F47" s="16"/>
      <c r="N47">
        <f t="shared" si="3"/>
        <v>0</v>
      </c>
      <c r="O47" s="153"/>
    </row>
    <row r="48" spans="1:15" ht="15.75" thickBot="1">
      <c r="A48" s="32" t="s">
        <v>86</v>
      </c>
      <c r="B48" s="35"/>
      <c r="C48" s="31"/>
      <c r="D48" s="63"/>
      <c r="E48" s="31"/>
      <c r="F48" s="16"/>
      <c r="N48">
        <f t="shared" si="3"/>
        <v>0</v>
      </c>
      <c r="O48" s="153"/>
    </row>
    <row r="49" spans="1:15" ht="15.75" thickBot="1">
      <c r="A49" s="32" t="s">
        <v>54</v>
      </c>
      <c r="B49" s="35"/>
      <c r="C49" s="31"/>
      <c r="D49" s="63"/>
      <c r="E49" s="31"/>
      <c r="F49" s="17"/>
      <c r="G49" s="11"/>
      <c r="H49" s="11"/>
      <c r="I49" s="11"/>
      <c r="J49" s="11"/>
      <c r="K49" s="11"/>
      <c r="L49" s="11"/>
      <c r="M49" s="11"/>
      <c r="N49" s="11">
        <f t="shared" si="3"/>
        <v>0</v>
      </c>
      <c r="O49" s="154"/>
    </row>
    <row r="50" spans="1:15" ht="15.75" thickBot="1">
      <c r="A50" s="28" t="s">
        <v>87</v>
      </c>
      <c r="B50" s="29"/>
      <c r="C50" s="30">
        <v>7</v>
      </c>
      <c r="D50" s="30">
        <v>280</v>
      </c>
      <c r="E50" s="31"/>
      <c r="F50" s="56"/>
      <c r="G50" s="57"/>
      <c r="H50" s="57"/>
      <c r="I50" s="57"/>
      <c r="J50" s="57"/>
      <c r="K50" s="57"/>
      <c r="L50" s="57"/>
      <c r="M50" s="57"/>
      <c r="N50" s="57">
        <f>SUM(N51:N52)</f>
        <v>0</v>
      </c>
      <c r="O50" s="152">
        <f>N50/280</f>
        <v>0</v>
      </c>
    </row>
    <row r="51" spans="1:15" ht="15.75" thickBot="1">
      <c r="A51" s="32" t="s">
        <v>88</v>
      </c>
      <c r="B51" s="33"/>
      <c r="C51" s="31"/>
      <c r="D51" s="63"/>
      <c r="E51" s="31"/>
      <c r="F51" s="16"/>
      <c r="N51">
        <f>SUM(F51:M51)</f>
        <v>0</v>
      </c>
      <c r="O51" s="153"/>
    </row>
    <row r="52" spans="1:15" ht="15.75" thickBot="1">
      <c r="A52" s="32" t="s">
        <v>89</v>
      </c>
      <c r="B52" s="35"/>
      <c r="C52" s="31"/>
      <c r="D52" s="63"/>
      <c r="E52" s="31"/>
      <c r="F52" s="17"/>
      <c r="G52" s="11"/>
      <c r="H52" s="11"/>
      <c r="I52" s="11"/>
      <c r="J52" s="11"/>
      <c r="K52" s="11"/>
      <c r="L52" s="11"/>
      <c r="M52" s="11"/>
      <c r="N52" s="11">
        <f>SUM(F52:M52)</f>
        <v>0</v>
      </c>
      <c r="O52" s="154"/>
    </row>
    <row r="53" spans="1:15" ht="15.75" thickBot="1">
      <c r="A53" s="28" t="s">
        <v>90</v>
      </c>
      <c r="B53" s="29"/>
      <c r="C53" s="30">
        <v>4</v>
      </c>
      <c r="D53" s="30">
        <v>160</v>
      </c>
      <c r="E53" s="31"/>
      <c r="F53" s="56"/>
      <c r="G53" s="57"/>
      <c r="H53" s="57"/>
      <c r="I53" s="57"/>
      <c r="J53" s="57"/>
      <c r="K53" s="57"/>
      <c r="L53" s="57"/>
      <c r="M53" s="57"/>
      <c r="N53" s="57">
        <f>SUM(N54:N56)</f>
        <v>0</v>
      </c>
      <c r="O53" s="152">
        <f>N53/160</f>
        <v>0</v>
      </c>
    </row>
    <row r="54" spans="1:15" ht="15.75" thickBot="1">
      <c r="A54" s="32" t="s">
        <v>46</v>
      </c>
      <c r="B54" s="35"/>
      <c r="C54" s="31"/>
      <c r="D54" s="63"/>
      <c r="E54" s="31"/>
      <c r="F54" s="16"/>
      <c r="N54">
        <f>SUM(F54:M54)</f>
        <v>0</v>
      </c>
      <c r="O54" s="153"/>
    </row>
    <row r="55" spans="1:15" ht="15.75" thickBot="1">
      <c r="A55" s="32" t="s">
        <v>48</v>
      </c>
      <c r="B55" s="35"/>
      <c r="C55" s="31"/>
      <c r="D55" s="63"/>
      <c r="E55" s="31"/>
      <c r="F55" s="16"/>
      <c r="N55">
        <f t="shared" ref="N55:N56" si="4">SUM(F55:M55)</f>
        <v>0</v>
      </c>
      <c r="O55" s="153"/>
    </row>
    <row r="56" spans="1:15" ht="15.75" thickBot="1">
      <c r="A56" s="32" t="s">
        <v>54</v>
      </c>
      <c r="B56" s="35"/>
      <c r="C56" s="31"/>
      <c r="D56" s="63"/>
      <c r="E56" s="31"/>
      <c r="F56" s="17"/>
      <c r="G56" s="11"/>
      <c r="H56" s="11"/>
      <c r="I56" s="11"/>
      <c r="J56" s="11"/>
      <c r="K56" s="11"/>
      <c r="L56" s="11"/>
      <c r="M56" s="11"/>
      <c r="N56" s="11">
        <f t="shared" si="4"/>
        <v>0</v>
      </c>
      <c r="O56" s="154"/>
    </row>
    <row r="57" spans="1:15" ht="15.75" thickBot="1">
      <c r="A57" s="28" t="s">
        <v>91</v>
      </c>
      <c r="B57" s="29"/>
      <c r="C57" s="30">
        <v>2</v>
      </c>
      <c r="D57" s="30">
        <v>80</v>
      </c>
      <c r="E57" s="31"/>
      <c r="F57" s="56"/>
      <c r="G57" s="57"/>
      <c r="H57" s="57"/>
      <c r="I57" s="57"/>
      <c r="J57" s="57"/>
      <c r="K57" s="57"/>
      <c r="L57" s="57"/>
      <c r="M57" s="57"/>
      <c r="N57" s="57">
        <f>SUM(N58:N64)</f>
        <v>0</v>
      </c>
      <c r="O57" s="152">
        <f>N57/80</f>
        <v>0</v>
      </c>
    </row>
    <row r="58" spans="1:15" ht="15.75" thickBot="1">
      <c r="A58" s="32" t="s">
        <v>92</v>
      </c>
      <c r="B58" s="35"/>
      <c r="C58" s="31"/>
      <c r="D58" s="63"/>
      <c r="E58" s="31"/>
      <c r="F58" s="16"/>
      <c r="N58">
        <f>SUM(F58:M58)</f>
        <v>0</v>
      </c>
      <c r="O58" s="153"/>
    </row>
    <row r="59" spans="1:15" ht="15.75" thickBot="1">
      <c r="A59" s="32" t="s">
        <v>93</v>
      </c>
      <c r="B59" s="35"/>
      <c r="C59" s="31"/>
      <c r="D59" s="63"/>
      <c r="E59" s="31"/>
      <c r="F59" s="16"/>
      <c r="N59">
        <f t="shared" ref="N59:N64" si="5">SUM(F59:M59)</f>
        <v>0</v>
      </c>
      <c r="O59" s="153"/>
    </row>
    <row r="60" spans="1:15" ht="15.75" thickBot="1">
      <c r="A60" s="32" t="s">
        <v>94</v>
      </c>
      <c r="B60" s="35"/>
      <c r="C60" s="31"/>
      <c r="D60" s="63"/>
      <c r="E60" s="31"/>
      <c r="F60" s="16"/>
      <c r="N60">
        <f t="shared" si="5"/>
        <v>0</v>
      </c>
      <c r="O60" s="153"/>
    </row>
    <row r="61" spans="1:15" ht="15.75" thickBot="1">
      <c r="A61" s="32" t="s">
        <v>95</v>
      </c>
      <c r="B61" s="35"/>
      <c r="C61" s="31"/>
      <c r="D61" s="63"/>
      <c r="E61" s="31"/>
      <c r="F61" s="16"/>
      <c r="N61">
        <f t="shared" si="5"/>
        <v>0</v>
      </c>
      <c r="O61" s="153"/>
    </row>
    <row r="62" spans="1:15" ht="15.75" thickBot="1">
      <c r="A62" s="32" t="s">
        <v>96</v>
      </c>
      <c r="B62" s="35"/>
      <c r="C62" s="31"/>
      <c r="D62" s="63"/>
      <c r="E62" s="31"/>
      <c r="F62" s="16"/>
      <c r="N62">
        <f t="shared" si="5"/>
        <v>0</v>
      </c>
      <c r="O62" s="153"/>
    </row>
    <row r="63" spans="1:15" ht="15.75" thickBot="1">
      <c r="A63" s="32" t="s">
        <v>97</v>
      </c>
      <c r="B63" s="35"/>
      <c r="C63" s="31"/>
      <c r="D63" s="63"/>
      <c r="E63" s="31"/>
      <c r="F63" s="16"/>
      <c r="N63">
        <f t="shared" si="5"/>
        <v>0</v>
      </c>
      <c r="O63" s="153"/>
    </row>
    <row r="64" spans="1:15" ht="15.75" thickBot="1">
      <c r="A64" s="32" t="s">
        <v>54</v>
      </c>
      <c r="B64" s="35"/>
      <c r="C64" s="31"/>
      <c r="D64" s="63"/>
      <c r="E64" s="31"/>
      <c r="F64" s="17"/>
      <c r="G64" s="11"/>
      <c r="H64" s="11"/>
      <c r="I64" s="11"/>
      <c r="J64" s="11"/>
      <c r="K64" s="11"/>
      <c r="L64" s="11"/>
      <c r="M64" s="11"/>
      <c r="N64" s="11">
        <f t="shared" si="5"/>
        <v>0</v>
      </c>
      <c r="O64" s="154"/>
    </row>
    <row r="65" spans="1:15" ht="27.6" customHeight="1" thickBot="1">
      <c r="A65" s="168" t="s">
        <v>36</v>
      </c>
      <c r="B65" s="169"/>
      <c r="C65" s="37" t="s">
        <v>37</v>
      </c>
      <c r="D65" s="37" t="s">
        <v>38</v>
      </c>
      <c r="E65" s="31"/>
      <c r="F65" s="21">
        <f>SUM(F4:F64)</f>
        <v>0</v>
      </c>
      <c r="G65" s="22">
        <f t="shared" ref="G65:M65" si="6">SUM(G4:G64)</f>
        <v>0</v>
      </c>
      <c r="H65" s="22">
        <f t="shared" si="6"/>
        <v>0</v>
      </c>
      <c r="I65" s="22">
        <f t="shared" si="6"/>
        <v>0</v>
      </c>
      <c r="J65" s="22">
        <f t="shared" si="6"/>
        <v>0</v>
      </c>
      <c r="K65" s="22">
        <f t="shared" si="6"/>
        <v>0</v>
      </c>
      <c r="L65" s="22">
        <f t="shared" si="6"/>
        <v>0</v>
      </c>
      <c r="M65" s="22">
        <f t="shared" si="6"/>
        <v>0</v>
      </c>
      <c r="N65" s="75">
        <f>N3+N12+N20+N29+N50+N53+N57</f>
        <v>0</v>
      </c>
      <c r="O65" s="155">
        <f>N65/2400</f>
        <v>0</v>
      </c>
    </row>
    <row r="66" spans="1:15" ht="28.7" customHeight="1" thickBot="1">
      <c r="A66" s="168" t="s">
        <v>39</v>
      </c>
      <c r="B66" s="169"/>
      <c r="C66" s="170"/>
      <c r="D66" s="171"/>
      <c r="E66" s="172"/>
    </row>
    <row r="70" spans="1:15">
      <c r="B70" s="164"/>
      <c r="C70" t="s">
        <v>40</v>
      </c>
    </row>
    <row r="71" spans="1:15">
      <c r="B71" s="165"/>
      <c r="C71" t="s">
        <v>41</v>
      </c>
    </row>
  </sheetData>
  <mergeCells count="4">
    <mergeCell ref="A65:B65"/>
    <mergeCell ref="A66:B66"/>
    <mergeCell ref="C66:E66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topLeftCell="A27" workbookViewId="0">
      <selection activeCell="B52" sqref="B52:D53"/>
    </sheetView>
  </sheetViews>
  <sheetFormatPr defaultRowHeight="15"/>
  <cols>
    <col min="1" max="1" width="28.42578125" customWidth="1"/>
    <col min="2" max="2" width="10.5703125" customWidth="1"/>
    <col min="5" max="5" width="18" customWidth="1"/>
    <col min="6" max="10" width="3.5703125" bestFit="1" customWidth="1"/>
    <col min="11" max="12" width="3.5703125" customWidth="1"/>
    <col min="13" max="13" width="14.85546875" customWidth="1"/>
    <col min="15" max="15" width="10" style="150" customWidth="1"/>
  </cols>
  <sheetData>
    <row r="1" spans="1:15" ht="16.5" thickBot="1">
      <c r="A1" s="1" t="s">
        <v>98</v>
      </c>
      <c r="B1" s="2"/>
      <c r="C1" s="3" t="s">
        <v>1</v>
      </c>
      <c r="D1" s="3" t="s">
        <v>42</v>
      </c>
      <c r="E1" s="4" t="s">
        <v>99</v>
      </c>
    </row>
    <row r="2" spans="1:15" ht="87" customHeight="1" thickBot="1">
      <c r="A2" s="179" t="s">
        <v>100</v>
      </c>
      <c r="B2" s="180"/>
      <c r="C2" s="180"/>
      <c r="D2" s="181"/>
      <c r="E2" s="5" t="s">
        <v>5</v>
      </c>
      <c r="F2" s="15">
        <v>44075</v>
      </c>
      <c r="G2" s="15">
        <v>44076</v>
      </c>
      <c r="H2" s="15">
        <v>44077</v>
      </c>
      <c r="I2" s="15">
        <v>44078</v>
      </c>
      <c r="J2" s="15">
        <v>44079</v>
      </c>
      <c r="K2" s="15"/>
      <c r="L2" s="15"/>
      <c r="M2" s="73" t="s">
        <v>6</v>
      </c>
      <c r="N2" s="94" t="s">
        <v>7</v>
      </c>
      <c r="O2" s="151" t="s">
        <v>8</v>
      </c>
    </row>
    <row r="3" spans="1:15" ht="15.75" thickBot="1">
      <c r="A3" s="98" t="s">
        <v>101</v>
      </c>
      <c r="B3" s="99"/>
      <c r="C3" s="100">
        <v>3</v>
      </c>
      <c r="D3" s="101">
        <v>120</v>
      </c>
      <c r="E3" s="92"/>
      <c r="F3" s="56"/>
      <c r="G3" s="57"/>
      <c r="H3" s="57"/>
      <c r="I3" s="57"/>
      <c r="J3" s="57"/>
      <c r="K3" s="57"/>
      <c r="L3" s="57"/>
      <c r="M3" s="57"/>
      <c r="N3" s="57">
        <f>SUM(N4:N6)</f>
        <v>0</v>
      </c>
      <c r="O3" s="152">
        <f>N3/120</f>
        <v>0</v>
      </c>
    </row>
    <row r="4" spans="1:15" ht="15.75" thickBot="1">
      <c r="A4" s="102" t="s">
        <v>102</v>
      </c>
      <c r="B4" s="103"/>
      <c r="C4" s="104"/>
      <c r="D4" s="105"/>
      <c r="E4" s="92"/>
      <c r="F4" s="16"/>
      <c r="N4">
        <f>SUM(F4:M4)</f>
        <v>0</v>
      </c>
      <c r="O4" s="153"/>
    </row>
    <row r="5" spans="1:15" ht="15.75" thickBot="1">
      <c r="A5" s="102" t="s">
        <v>103</v>
      </c>
      <c r="B5" s="106"/>
      <c r="C5" s="107"/>
      <c r="D5" s="105"/>
      <c r="E5" s="92"/>
      <c r="F5" s="16"/>
      <c r="N5">
        <f t="shared" ref="N5:N6" si="0">SUM(F5:M5)</f>
        <v>0</v>
      </c>
      <c r="O5" s="153"/>
    </row>
    <row r="6" spans="1:15" ht="15.75" thickBot="1">
      <c r="A6" s="108" t="s">
        <v>54</v>
      </c>
      <c r="B6" s="103"/>
      <c r="C6" s="109"/>
      <c r="D6" s="105"/>
      <c r="E6" s="92"/>
      <c r="F6" s="17"/>
      <c r="G6" s="11"/>
      <c r="H6" s="11"/>
      <c r="I6" s="11"/>
      <c r="J6" s="11"/>
      <c r="K6" s="11"/>
      <c r="L6" s="11"/>
      <c r="M6" s="11"/>
      <c r="N6" s="11">
        <f t="shared" si="0"/>
        <v>0</v>
      </c>
      <c r="O6" s="154"/>
    </row>
    <row r="7" spans="1:15" ht="15.75" thickBot="1">
      <c r="A7" s="98" t="s">
        <v>104</v>
      </c>
      <c r="B7" s="110"/>
      <c r="C7" s="111">
        <v>16</v>
      </c>
      <c r="D7" s="112">
        <v>640</v>
      </c>
      <c r="E7" s="92"/>
      <c r="F7" s="56"/>
      <c r="G7" s="57"/>
      <c r="H7" s="57"/>
      <c r="I7" s="57"/>
      <c r="J7" s="57"/>
      <c r="K7" s="57"/>
      <c r="L7" s="57"/>
      <c r="M7" s="57"/>
      <c r="N7" s="57">
        <f>SUM(N8:N16)</f>
        <v>0</v>
      </c>
      <c r="O7" s="152">
        <f>N7/640</f>
        <v>0</v>
      </c>
    </row>
    <row r="8" spans="1:15" ht="15.75" thickBot="1">
      <c r="A8" s="102" t="s">
        <v>105</v>
      </c>
      <c r="B8" s="106"/>
      <c r="C8" s="104"/>
      <c r="D8" s="105"/>
      <c r="E8" s="92"/>
      <c r="F8" s="16"/>
      <c r="N8">
        <f>SUM(F8:M8)</f>
        <v>0</v>
      </c>
      <c r="O8" s="153"/>
    </row>
    <row r="9" spans="1:15" ht="15.75" thickBot="1">
      <c r="A9" s="102" t="s">
        <v>106</v>
      </c>
      <c r="B9" s="103"/>
      <c r="C9" s="107"/>
      <c r="D9" s="105"/>
      <c r="E9" s="92"/>
      <c r="F9" s="16"/>
      <c r="N9">
        <f t="shared" ref="N9:N16" si="1">SUM(F9:M9)</f>
        <v>0</v>
      </c>
      <c r="O9" s="153"/>
    </row>
    <row r="10" spans="1:15" ht="15.75" thickBot="1">
      <c r="A10" s="102" t="s">
        <v>107</v>
      </c>
      <c r="B10" s="106"/>
      <c r="C10" s="104"/>
      <c r="D10" s="105"/>
      <c r="E10" s="92"/>
      <c r="F10" s="16"/>
      <c r="N10">
        <f t="shared" si="1"/>
        <v>0</v>
      </c>
      <c r="O10" s="153"/>
    </row>
    <row r="11" spans="1:15" ht="15.75" thickBot="1">
      <c r="A11" s="102" t="s">
        <v>108</v>
      </c>
      <c r="B11" s="106"/>
      <c r="C11" s="107"/>
      <c r="D11" s="105"/>
      <c r="E11" s="92"/>
      <c r="F11" s="16"/>
      <c r="N11">
        <f t="shared" si="1"/>
        <v>0</v>
      </c>
      <c r="O11" s="153"/>
    </row>
    <row r="12" spans="1:15" ht="15.75" thickBot="1">
      <c r="A12" s="102" t="s">
        <v>109</v>
      </c>
      <c r="B12" s="106"/>
      <c r="C12" s="104"/>
      <c r="D12" s="105"/>
      <c r="E12" s="92"/>
      <c r="F12" s="16"/>
      <c r="N12">
        <f t="shared" si="1"/>
        <v>0</v>
      </c>
      <c r="O12" s="153"/>
    </row>
    <row r="13" spans="1:15" ht="15.75" thickBot="1">
      <c r="A13" s="102" t="s">
        <v>110</v>
      </c>
      <c r="B13" s="106"/>
      <c r="C13" s="107"/>
      <c r="D13" s="105"/>
      <c r="E13" s="92"/>
      <c r="F13" s="16"/>
      <c r="N13">
        <f t="shared" si="1"/>
        <v>0</v>
      </c>
      <c r="O13" s="153"/>
    </row>
    <row r="14" spans="1:15" ht="15.75" thickBot="1">
      <c r="A14" s="102" t="s">
        <v>111</v>
      </c>
      <c r="B14" s="103"/>
      <c r="C14" s="104"/>
      <c r="D14" s="105"/>
      <c r="E14" s="92"/>
      <c r="F14" s="16"/>
      <c r="N14">
        <f t="shared" si="1"/>
        <v>0</v>
      </c>
      <c r="O14" s="153"/>
    </row>
    <row r="15" spans="1:15" ht="15.75" thickBot="1">
      <c r="A15" s="102" t="s">
        <v>112</v>
      </c>
      <c r="B15" s="103"/>
      <c r="C15" s="107"/>
      <c r="D15" s="105"/>
      <c r="E15" s="92"/>
      <c r="F15" s="16"/>
      <c r="N15">
        <f t="shared" si="1"/>
        <v>0</v>
      </c>
      <c r="O15" s="153"/>
    </row>
    <row r="16" spans="1:15" ht="15.75" thickBot="1">
      <c r="A16" s="108" t="s">
        <v>54</v>
      </c>
      <c r="B16" s="113"/>
      <c r="C16" s="114"/>
      <c r="D16" s="105"/>
      <c r="E16" s="92"/>
      <c r="F16" s="17"/>
      <c r="G16" s="11"/>
      <c r="H16" s="11"/>
      <c r="I16" s="11"/>
      <c r="J16" s="11"/>
      <c r="K16" s="11"/>
      <c r="L16" s="11"/>
      <c r="M16" s="11"/>
      <c r="N16" s="11">
        <f t="shared" si="1"/>
        <v>0</v>
      </c>
      <c r="O16" s="154"/>
    </row>
    <row r="17" spans="1:15" ht="15.75" thickBot="1">
      <c r="A17" s="98" t="s">
        <v>113</v>
      </c>
      <c r="B17" s="99"/>
      <c r="C17" s="111">
        <v>14</v>
      </c>
      <c r="D17" s="112">
        <v>560</v>
      </c>
      <c r="E17" s="92"/>
      <c r="F17" s="56"/>
      <c r="G17" s="57"/>
      <c r="H17" s="57"/>
      <c r="I17" s="57"/>
      <c r="J17" s="57"/>
      <c r="K17" s="57"/>
      <c r="L17" s="57"/>
      <c r="M17" s="57"/>
      <c r="N17" s="57">
        <f>SUM(N18:N25)</f>
        <v>0</v>
      </c>
      <c r="O17" s="152">
        <f>N17/560</f>
        <v>0</v>
      </c>
    </row>
    <row r="18" spans="1:15" ht="15.75" thickBot="1">
      <c r="A18" s="102" t="s">
        <v>114</v>
      </c>
      <c r="B18" s="106"/>
      <c r="C18" s="104"/>
      <c r="D18" s="105"/>
      <c r="E18" s="92"/>
      <c r="F18" s="16"/>
      <c r="N18">
        <f>SUM(F18:M18)</f>
        <v>0</v>
      </c>
      <c r="O18" s="153"/>
    </row>
    <row r="19" spans="1:15" ht="15.75" thickBot="1">
      <c r="A19" s="102" t="s">
        <v>115</v>
      </c>
      <c r="B19" s="106"/>
      <c r="C19" s="107"/>
      <c r="D19" s="105"/>
      <c r="E19" s="92"/>
      <c r="F19" s="16"/>
      <c r="N19">
        <f t="shared" ref="N19:N25" si="2">SUM(F19:M19)</f>
        <v>0</v>
      </c>
      <c r="O19" s="153"/>
    </row>
    <row r="20" spans="1:15" ht="15.75" thickBot="1">
      <c r="A20" s="102" t="s">
        <v>116</v>
      </c>
      <c r="B20" s="106"/>
      <c r="C20" s="104"/>
      <c r="D20" s="105"/>
      <c r="E20" s="92"/>
      <c r="F20" s="16"/>
      <c r="N20">
        <f t="shared" si="2"/>
        <v>0</v>
      </c>
      <c r="O20" s="153"/>
    </row>
    <row r="21" spans="1:15" ht="15.75" thickBot="1">
      <c r="A21" s="102" t="s">
        <v>117</v>
      </c>
      <c r="B21" s="103"/>
      <c r="C21" s="107"/>
      <c r="D21" s="105"/>
      <c r="E21" s="92"/>
      <c r="F21" s="16"/>
      <c r="N21">
        <f t="shared" si="2"/>
        <v>0</v>
      </c>
      <c r="O21" s="153"/>
    </row>
    <row r="22" spans="1:15" ht="15.75" thickBot="1">
      <c r="A22" s="102" t="s">
        <v>118</v>
      </c>
      <c r="B22" s="106"/>
      <c r="C22" s="104"/>
      <c r="D22" s="105"/>
      <c r="E22" s="92"/>
      <c r="F22" s="16"/>
      <c r="N22">
        <f t="shared" si="2"/>
        <v>0</v>
      </c>
      <c r="O22" s="153"/>
    </row>
    <row r="23" spans="1:15" ht="15.75" thickBot="1">
      <c r="A23" s="102" t="s">
        <v>119</v>
      </c>
      <c r="B23" s="103"/>
      <c r="C23" s="107"/>
      <c r="D23" s="105"/>
      <c r="E23" s="92"/>
      <c r="F23" s="16"/>
      <c r="N23">
        <f t="shared" si="2"/>
        <v>0</v>
      </c>
      <c r="O23" s="153"/>
    </row>
    <row r="24" spans="1:15" ht="15.75" thickBot="1">
      <c r="A24" s="102" t="s">
        <v>120</v>
      </c>
      <c r="B24" s="103"/>
      <c r="C24" s="107"/>
      <c r="D24" s="105"/>
      <c r="E24" s="92"/>
      <c r="F24" s="16"/>
      <c r="N24">
        <f t="shared" si="2"/>
        <v>0</v>
      </c>
      <c r="O24" s="153"/>
    </row>
    <row r="25" spans="1:15" ht="15.75" thickBot="1">
      <c r="A25" s="108" t="s">
        <v>54</v>
      </c>
      <c r="B25" s="113"/>
      <c r="C25" s="109"/>
      <c r="D25" s="105"/>
      <c r="E25" s="92"/>
      <c r="F25" s="17"/>
      <c r="G25" s="11"/>
      <c r="H25" s="11"/>
      <c r="I25" s="11"/>
      <c r="J25" s="11"/>
      <c r="K25" s="11"/>
      <c r="L25" s="11"/>
      <c r="M25" s="11"/>
      <c r="N25" s="11">
        <f t="shared" si="2"/>
        <v>0</v>
      </c>
      <c r="O25" s="154"/>
    </row>
    <row r="26" spans="1:15" ht="15.75" thickBot="1">
      <c r="A26" s="98" t="s">
        <v>121</v>
      </c>
      <c r="B26" s="99"/>
      <c r="C26" s="111">
        <v>5</v>
      </c>
      <c r="D26" s="112">
        <v>200</v>
      </c>
      <c r="E26" s="92"/>
      <c r="F26" s="56"/>
      <c r="G26" s="57"/>
      <c r="H26" s="57"/>
      <c r="I26" s="57"/>
      <c r="J26" s="57"/>
      <c r="K26" s="57"/>
      <c r="L26" s="57"/>
      <c r="M26" s="57"/>
      <c r="N26" s="57">
        <f>SUM(N27:N29)</f>
        <v>0</v>
      </c>
      <c r="O26" s="152">
        <f>N26/200</f>
        <v>0</v>
      </c>
    </row>
    <row r="27" spans="1:15" ht="15.75" thickBot="1">
      <c r="A27" s="102" t="s">
        <v>122</v>
      </c>
      <c r="B27" s="115"/>
      <c r="C27" s="116"/>
      <c r="D27" s="95"/>
      <c r="E27" s="93"/>
      <c r="F27" s="16"/>
      <c r="N27">
        <f>SUM(F27:M27)</f>
        <v>0</v>
      </c>
      <c r="O27" s="153"/>
    </row>
    <row r="28" spans="1:15" ht="15.75" thickBot="1">
      <c r="A28" s="102" t="s">
        <v>123</v>
      </c>
      <c r="B28" s="115"/>
      <c r="C28" s="117"/>
      <c r="D28" s="95"/>
      <c r="E28" s="93"/>
      <c r="F28" s="16"/>
      <c r="N28">
        <f t="shared" ref="N28:N29" si="3">SUM(F28:M28)</f>
        <v>0</v>
      </c>
      <c r="O28" s="153"/>
    </row>
    <row r="29" spans="1:15" ht="15.75" thickBot="1">
      <c r="A29" s="102" t="s">
        <v>124</v>
      </c>
      <c r="B29" s="118"/>
      <c r="C29" s="116"/>
      <c r="D29" s="95"/>
      <c r="E29" s="93"/>
      <c r="F29" s="17"/>
      <c r="G29" s="11"/>
      <c r="H29" s="11"/>
      <c r="I29" s="11"/>
      <c r="J29" s="11"/>
      <c r="K29" s="11"/>
      <c r="L29" s="11"/>
      <c r="M29" s="11"/>
      <c r="N29" s="11">
        <f t="shared" si="3"/>
        <v>0</v>
      </c>
      <c r="O29" s="154"/>
    </row>
    <row r="30" spans="1:15" ht="15.75" thickBot="1">
      <c r="A30" s="119" t="s">
        <v>125</v>
      </c>
      <c r="B30" s="110"/>
      <c r="C30" s="100">
        <v>5</v>
      </c>
      <c r="D30" s="112">
        <v>200</v>
      </c>
      <c r="E30" s="92"/>
      <c r="F30" s="56"/>
      <c r="G30" s="57"/>
      <c r="H30" s="57"/>
      <c r="I30" s="57"/>
      <c r="J30" s="57"/>
      <c r="K30" s="57"/>
      <c r="L30" s="57"/>
      <c r="M30" s="57"/>
      <c r="N30" s="57">
        <f>SUM(N31:N35)</f>
        <v>0</v>
      </c>
      <c r="O30" s="152">
        <f>N30/200</f>
        <v>0</v>
      </c>
    </row>
    <row r="31" spans="1:15" ht="15.75" thickBot="1">
      <c r="A31" s="102" t="s">
        <v>126</v>
      </c>
      <c r="B31" s="103"/>
      <c r="C31" s="104"/>
      <c r="D31" s="105"/>
      <c r="E31" s="92"/>
      <c r="F31" s="16"/>
      <c r="N31">
        <f>SUM(F31:M31)</f>
        <v>0</v>
      </c>
      <c r="O31" s="153"/>
    </row>
    <row r="32" spans="1:15" ht="15.75" thickBot="1">
      <c r="A32" s="102" t="s">
        <v>107</v>
      </c>
      <c r="B32" s="106"/>
      <c r="C32" s="107"/>
      <c r="D32" s="105"/>
      <c r="E32" s="92"/>
      <c r="F32" s="16"/>
      <c r="N32">
        <f t="shared" ref="N32:N35" si="4">SUM(F32:M32)</f>
        <v>0</v>
      </c>
      <c r="O32" s="153"/>
    </row>
    <row r="33" spans="1:15" ht="15.75" thickBot="1">
      <c r="A33" s="102" t="s">
        <v>108</v>
      </c>
      <c r="B33" s="106"/>
      <c r="C33" s="104"/>
      <c r="D33" s="105"/>
      <c r="E33" s="92"/>
      <c r="F33" s="16"/>
      <c r="N33">
        <f t="shared" si="4"/>
        <v>0</v>
      </c>
      <c r="O33" s="153"/>
    </row>
    <row r="34" spans="1:15" ht="15.75" thickBot="1">
      <c r="A34" s="102" t="s">
        <v>127</v>
      </c>
      <c r="B34" s="103"/>
      <c r="C34" s="107"/>
      <c r="D34" s="105"/>
      <c r="E34" s="92"/>
      <c r="F34" s="16"/>
      <c r="N34">
        <f t="shared" si="4"/>
        <v>0</v>
      </c>
      <c r="O34" s="153"/>
    </row>
    <row r="35" spans="1:15" ht="15.75" thickBot="1">
      <c r="A35" s="102" t="s">
        <v>54</v>
      </c>
      <c r="B35" s="103"/>
      <c r="C35" s="104"/>
      <c r="D35" s="105"/>
      <c r="E35" s="92"/>
      <c r="F35" s="17"/>
      <c r="G35" s="11"/>
      <c r="H35" s="11"/>
      <c r="I35" s="11"/>
      <c r="J35" s="11"/>
      <c r="K35" s="11"/>
      <c r="L35" s="11"/>
      <c r="M35" s="11"/>
      <c r="N35" s="11">
        <f t="shared" si="4"/>
        <v>0</v>
      </c>
      <c r="O35" s="154"/>
    </row>
    <row r="36" spans="1:15" ht="15.75" thickBot="1">
      <c r="A36" s="119" t="s">
        <v>128</v>
      </c>
      <c r="B36" s="110"/>
      <c r="C36" s="100">
        <v>3</v>
      </c>
      <c r="D36" s="112">
        <v>120</v>
      </c>
      <c r="E36" s="92"/>
      <c r="F36" s="56"/>
      <c r="G36" s="57"/>
      <c r="H36" s="57"/>
      <c r="I36" s="57"/>
      <c r="J36" s="57"/>
      <c r="K36" s="57"/>
      <c r="L36" s="57"/>
      <c r="M36" s="57"/>
      <c r="N36" s="57">
        <f>SUM(N37:N38)</f>
        <v>0</v>
      </c>
      <c r="O36" s="152">
        <f>N36/120</f>
        <v>0</v>
      </c>
    </row>
    <row r="37" spans="1:15" ht="15.75" thickBot="1">
      <c r="A37" s="102" t="s">
        <v>129</v>
      </c>
      <c r="B37" s="118"/>
      <c r="C37" s="117"/>
      <c r="D37" s="95"/>
      <c r="E37" s="93"/>
      <c r="F37" s="16"/>
      <c r="N37">
        <f>SUM(F37:M37)</f>
        <v>0</v>
      </c>
      <c r="O37" s="153"/>
    </row>
    <row r="38" spans="1:15" ht="15.75" thickBot="1">
      <c r="A38" s="102" t="s">
        <v>54</v>
      </c>
      <c r="B38" s="118"/>
      <c r="C38" s="116"/>
      <c r="D38" s="95"/>
      <c r="E38" s="93"/>
      <c r="F38" s="17"/>
      <c r="G38" s="11"/>
      <c r="H38" s="11"/>
      <c r="I38" s="11"/>
      <c r="J38" s="11"/>
      <c r="K38" s="11"/>
      <c r="L38" s="11"/>
      <c r="M38" s="11"/>
      <c r="N38" s="11">
        <f>SUM(F38:M38)</f>
        <v>0</v>
      </c>
      <c r="O38" s="154"/>
    </row>
    <row r="39" spans="1:15" ht="15.75" thickBot="1">
      <c r="A39" s="119" t="s">
        <v>130</v>
      </c>
      <c r="B39" s="110"/>
      <c r="C39" s="100">
        <v>5</v>
      </c>
      <c r="D39" s="112">
        <v>200</v>
      </c>
      <c r="E39" s="92"/>
      <c r="F39" s="56"/>
      <c r="G39" s="57"/>
      <c r="H39" s="57"/>
      <c r="I39" s="57"/>
      <c r="J39" s="57"/>
      <c r="K39" s="57"/>
      <c r="L39" s="57"/>
      <c r="M39" s="57"/>
      <c r="N39" s="57">
        <f>SUM(N40:N41)</f>
        <v>0</v>
      </c>
      <c r="O39" s="152">
        <f>N39/200</f>
        <v>0</v>
      </c>
    </row>
    <row r="40" spans="1:15" ht="15.75" thickBot="1">
      <c r="A40" s="102" t="s">
        <v>131</v>
      </c>
      <c r="B40" s="106"/>
      <c r="C40" s="107"/>
      <c r="D40" s="105"/>
      <c r="E40" s="92"/>
      <c r="F40" s="16"/>
      <c r="N40">
        <f>SUM(F40:M40)</f>
        <v>0</v>
      </c>
      <c r="O40" s="153"/>
    </row>
    <row r="41" spans="1:15" ht="15.75" thickBot="1">
      <c r="A41" s="102" t="s">
        <v>54</v>
      </c>
      <c r="B41" s="103"/>
      <c r="C41" s="109"/>
      <c r="D41" s="105"/>
      <c r="E41" s="92"/>
      <c r="F41" s="17"/>
      <c r="G41" s="11"/>
      <c r="H41" s="11"/>
      <c r="I41" s="11"/>
      <c r="J41" s="11"/>
      <c r="K41" s="11"/>
      <c r="L41" s="11"/>
      <c r="M41" s="11"/>
      <c r="N41" s="11">
        <f>SUM(F41:M41)</f>
        <v>0</v>
      </c>
      <c r="O41" s="154"/>
    </row>
    <row r="42" spans="1:15" ht="15.75" thickBot="1">
      <c r="A42" s="119" t="s">
        <v>132</v>
      </c>
      <c r="B42" s="110"/>
      <c r="C42" s="111">
        <v>9</v>
      </c>
      <c r="D42" s="112">
        <v>360</v>
      </c>
      <c r="E42" s="92"/>
      <c r="F42" s="56"/>
      <c r="G42" s="57"/>
      <c r="H42" s="57"/>
      <c r="I42" s="57"/>
      <c r="J42" s="57"/>
      <c r="K42" s="57"/>
      <c r="L42" s="57"/>
      <c r="M42" s="57"/>
      <c r="N42" s="57">
        <f>SUM(N43:N47)</f>
        <v>0</v>
      </c>
      <c r="O42" s="152">
        <f>N42/360</f>
        <v>0</v>
      </c>
    </row>
    <row r="43" spans="1:15" ht="15.75" thickBot="1">
      <c r="A43" s="102" t="s">
        <v>133</v>
      </c>
      <c r="B43" s="106"/>
      <c r="C43" s="104"/>
      <c r="D43" s="105"/>
      <c r="E43" s="92"/>
      <c r="F43" s="16"/>
      <c r="N43">
        <f>SUM(F43:M43)</f>
        <v>0</v>
      </c>
      <c r="O43" s="153"/>
    </row>
    <row r="44" spans="1:15" ht="15.75" thickBot="1">
      <c r="A44" s="102" t="s">
        <v>134</v>
      </c>
      <c r="B44" s="103"/>
      <c r="C44" s="107"/>
      <c r="D44" s="105"/>
      <c r="E44" s="92"/>
      <c r="F44" s="16"/>
      <c r="N44">
        <f t="shared" ref="N44:N47" si="5">SUM(F44:M44)</f>
        <v>0</v>
      </c>
      <c r="O44" s="153"/>
    </row>
    <row r="45" spans="1:15" ht="15.75" thickBot="1">
      <c r="A45" s="102" t="s">
        <v>135</v>
      </c>
      <c r="B45" s="106"/>
      <c r="C45" s="104"/>
      <c r="D45" s="105"/>
      <c r="E45" s="92"/>
      <c r="F45" s="16"/>
      <c r="N45">
        <f t="shared" si="5"/>
        <v>0</v>
      </c>
      <c r="O45" s="153"/>
    </row>
    <row r="46" spans="1:15" ht="15.75" thickBot="1">
      <c r="A46" s="102" t="s">
        <v>136</v>
      </c>
      <c r="B46" s="106"/>
      <c r="C46" s="107"/>
      <c r="D46" s="105"/>
      <c r="E46" s="92"/>
      <c r="F46" s="16"/>
      <c r="N46">
        <f t="shared" si="5"/>
        <v>0</v>
      </c>
      <c r="O46" s="153"/>
    </row>
    <row r="47" spans="1:15" ht="15.75" thickBot="1">
      <c r="A47" s="102" t="s">
        <v>54</v>
      </c>
      <c r="B47" s="103"/>
      <c r="C47" s="104"/>
      <c r="D47" s="105"/>
      <c r="E47" s="92"/>
      <c r="F47" s="17"/>
      <c r="G47" s="11"/>
      <c r="H47" s="11"/>
      <c r="I47" s="11"/>
      <c r="J47" s="11"/>
      <c r="K47" s="11"/>
      <c r="L47" s="11"/>
      <c r="M47" s="11"/>
      <c r="N47" s="11">
        <f t="shared" si="5"/>
        <v>0</v>
      </c>
      <c r="O47" s="154"/>
    </row>
    <row r="48" spans="1:15" s="74" customFormat="1" ht="16.5" thickBot="1">
      <c r="A48" s="182" t="s">
        <v>137</v>
      </c>
      <c r="B48" s="183"/>
      <c r="C48" s="96" t="s">
        <v>138</v>
      </c>
      <c r="D48" s="97">
        <v>2400</v>
      </c>
      <c r="E48" s="97"/>
      <c r="F48" s="21">
        <f>SUM(F4:F47)</f>
        <v>0</v>
      </c>
      <c r="G48" s="22">
        <f t="shared" ref="G48:M48" si="6">SUM(G4:G47)</f>
        <v>0</v>
      </c>
      <c r="H48" s="22">
        <f t="shared" si="6"/>
        <v>0</v>
      </c>
      <c r="I48" s="22">
        <f t="shared" si="6"/>
        <v>0</v>
      </c>
      <c r="J48" s="22">
        <f t="shared" si="6"/>
        <v>0</v>
      </c>
      <c r="K48" s="22">
        <f t="shared" si="6"/>
        <v>0</v>
      </c>
      <c r="L48" s="22">
        <f t="shared" si="6"/>
        <v>0</v>
      </c>
      <c r="M48" s="22">
        <f t="shared" si="6"/>
        <v>0</v>
      </c>
      <c r="N48" s="75">
        <f>N3+N7+N17+N26+N30+N36+N39+N42</f>
        <v>0</v>
      </c>
      <c r="O48" s="155">
        <f>N48/2400</f>
        <v>0</v>
      </c>
    </row>
    <row r="49" spans="1:5" ht="16.5" thickBot="1">
      <c r="A49" s="184" t="s">
        <v>139</v>
      </c>
      <c r="B49" s="185"/>
      <c r="C49" s="186"/>
      <c r="D49" s="187"/>
      <c r="E49" s="188"/>
    </row>
    <row r="52" spans="1:5">
      <c r="B52" s="164"/>
      <c r="C52" t="s">
        <v>40</v>
      </c>
    </row>
    <row r="53" spans="1:5">
      <c r="B53" s="165"/>
      <c r="C53" t="s">
        <v>41</v>
      </c>
    </row>
  </sheetData>
  <mergeCells count="4">
    <mergeCell ref="A2:D2"/>
    <mergeCell ref="A48:B48"/>
    <mergeCell ref="A49:B49"/>
    <mergeCell ref="C49:E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9"/>
  <sheetViews>
    <sheetView topLeftCell="A27" workbookViewId="0">
      <pane xSplit="8415" topLeftCell="F1" activePane="topRight"/>
      <selection pane="topRight" activeCell="K1" sqref="K1:K1048576"/>
      <selection activeCell="B58" sqref="B58:D59"/>
    </sheetView>
  </sheetViews>
  <sheetFormatPr defaultRowHeight="15"/>
  <cols>
    <col min="1" max="1" width="33.5703125" bestFit="1" customWidth="1"/>
    <col min="3" max="3" width="6" bestFit="1" customWidth="1"/>
    <col min="4" max="4" width="10.140625" bestFit="1" customWidth="1"/>
    <col min="5" max="5" width="15.42578125" bestFit="1" customWidth="1"/>
    <col min="6" max="10" width="3.5703125" bestFit="1" customWidth="1"/>
    <col min="11" max="11" width="3.5703125" customWidth="1"/>
    <col min="12" max="13" width="3" customWidth="1"/>
    <col min="14" max="14" width="15.140625" customWidth="1"/>
    <col min="16" max="16" width="10.140625" style="150" customWidth="1"/>
  </cols>
  <sheetData>
    <row r="1" spans="1:16" ht="16.5" thickBot="1">
      <c r="A1" s="1" t="s">
        <v>98</v>
      </c>
      <c r="B1" s="2"/>
      <c r="C1" s="3" t="s">
        <v>1</v>
      </c>
      <c r="D1" s="3" t="s">
        <v>140</v>
      </c>
      <c r="E1" s="4" t="s">
        <v>99</v>
      </c>
    </row>
    <row r="2" spans="1:16" ht="85.7" customHeight="1" thickBot="1">
      <c r="A2" s="179" t="s">
        <v>92</v>
      </c>
      <c r="B2" s="180"/>
      <c r="C2" s="180"/>
      <c r="D2" s="181"/>
      <c r="E2" s="5" t="s">
        <v>5</v>
      </c>
      <c r="F2" s="15">
        <v>44075</v>
      </c>
      <c r="G2" s="15">
        <v>44076</v>
      </c>
      <c r="H2" s="15">
        <v>44077</v>
      </c>
      <c r="I2" s="15">
        <v>44078</v>
      </c>
      <c r="J2" s="15">
        <v>44079</v>
      </c>
      <c r="K2" s="15"/>
      <c r="L2" s="15"/>
      <c r="M2" s="15"/>
      <c r="N2" s="23" t="s">
        <v>6</v>
      </c>
      <c r="O2" t="s">
        <v>7</v>
      </c>
      <c r="P2" s="151" t="s">
        <v>8</v>
      </c>
    </row>
    <row r="3" spans="1:16" ht="15.75" thickBot="1">
      <c r="A3" s="98" t="s">
        <v>141</v>
      </c>
      <c r="B3" s="99"/>
      <c r="C3" s="120">
        <v>3</v>
      </c>
      <c r="D3" s="121">
        <v>120</v>
      </c>
      <c r="E3" s="12"/>
      <c r="F3" s="18"/>
      <c r="G3" s="19"/>
      <c r="H3" s="19"/>
      <c r="I3" s="19"/>
      <c r="J3" s="19"/>
      <c r="K3" s="19"/>
      <c r="L3" s="19"/>
      <c r="M3" s="19"/>
      <c r="N3" s="19"/>
      <c r="O3" s="19">
        <f>SUM(O4:O6)</f>
        <v>17</v>
      </c>
      <c r="P3" s="20">
        <f>O4/120</f>
        <v>0.14166666666666666</v>
      </c>
    </row>
    <row r="4" spans="1:16" ht="15.75" thickBot="1">
      <c r="A4" s="102" t="s">
        <v>142</v>
      </c>
      <c r="B4" s="106"/>
      <c r="C4" s="122"/>
      <c r="D4" s="123"/>
      <c r="E4" s="12"/>
      <c r="F4" s="16">
        <v>2</v>
      </c>
      <c r="G4">
        <v>7</v>
      </c>
      <c r="H4">
        <v>8</v>
      </c>
      <c r="O4">
        <f>SUM(F4:N4)</f>
        <v>17</v>
      </c>
      <c r="P4" s="153"/>
    </row>
    <row r="5" spans="1:16" ht="15.75" thickBot="1">
      <c r="A5" s="102" t="s">
        <v>143</v>
      </c>
      <c r="B5" s="106"/>
      <c r="C5" s="122"/>
      <c r="D5" s="123"/>
      <c r="E5" s="12"/>
      <c r="F5" s="16"/>
      <c r="P5" s="153"/>
    </row>
    <row r="6" spans="1:16" ht="15.75" thickBot="1">
      <c r="A6" s="108" t="s">
        <v>144</v>
      </c>
      <c r="B6" s="124"/>
      <c r="C6" s="125"/>
      <c r="D6" s="126"/>
      <c r="E6" s="12"/>
      <c r="F6" s="16"/>
      <c r="P6" s="153"/>
    </row>
    <row r="7" spans="1:16" ht="15.75" thickBot="1">
      <c r="A7" s="98" t="s">
        <v>145</v>
      </c>
      <c r="B7" s="99"/>
      <c r="C7" s="127">
        <v>4</v>
      </c>
      <c r="D7" s="121">
        <v>160</v>
      </c>
      <c r="E7" s="12"/>
      <c r="F7" s="18"/>
      <c r="G7" s="19"/>
      <c r="H7" s="19"/>
      <c r="I7" s="19"/>
      <c r="J7" s="19"/>
      <c r="K7" s="19"/>
      <c r="L7" s="19"/>
      <c r="M7" s="19"/>
      <c r="N7" s="19"/>
      <c r="O7" s="19">
        <f>SUM(O8:O11)</f>
        <v>2</v>
      </c>
      <c r="P7" s="20">
        <f>O7/160</f>
        <v>1.2500000000000001E-2</v>
      </c>
    </row>
    <row r="8" spans="1:16" ht="15.75" thickBot="1">
      <c r="A8" s="102" t="s">
        <v>146</v>
      </c>
      <c r="B8" s="106"/>
      <c r="C8" s="122"/>
      <c r="D8" s="123"/>
      <c r="E8" s="12"/>
      <c r="F8" s="16"/>
      <c r="O8">
        <f>SUM(F8:N8)</f>
        <v>0</v>
      </c>
      <c r="P8" s="153"/>
    </row>
    <row r="9" spans="1:16" ht="15.75" thickBot="1">
      <c r="A9" s="102" t="s">
        <v>147</v>
      </c>
      <c r="B9" s="106"/>
      <c r="C9" s="122"/>
      <c r="D9" s="123"/>
      <c r="E9" s="12"/>
      <c r="F9" s="16">
        <v>2</v>
      </c>
      <c r="O9">
        <f>SUM(F9:N9)</f>
        <v>2</v>
      </c>
      <c r="P9" s="153"/>
    </row>
    <row r="10" spans="1:16" ht="15.75" thickBot="1">
      <c r="A10" s="102" t="s">
        <v>148</v>
      </c>
      <c r="B10" s="103"/>
      <c r="C10" s="122"/>
      <c r="D10" s="123"/>
      <c r="E10" s="12"/>
      <c r="F10" s="16"/>
      <c r="O10">
        <f>SUM(F10:N10)</f>
        <v>0</v>
      </c>
      <c r="P10" s="153"/>
    </row>
    <row r="11" spans="1:16" ht="15.75" thickBot="1">
      <c r="A11" s="108" t="s">
        <v>149</v>
      </c>
      <c r="B11" s="113"/>
      <c r="C11" s="128"/>
      <c r="D11" s="126"/>
      <c r="E11" s="12"/>
      <c r="F11" s="17"/>
      <c r="G11" s="11"/>
      <c r="H11" s="11"/>
      <c r="I11" s="11"/>
      <c r="J11" s="11"/>
      <c r="K11" s="11"/>
      <c r="L11" s="11"/>
      <c r="M11" s="11"/>
      <c r="N11" s="11"/>
      <c r="O11" s="11">
        <f>SUM(F11:N11)</f>
        <v>0</v>
      </c>
      <c r="P11" s="154"/>
    </row>
    <row r="12" spans="1:16" ht="15.75" thickBot="1">
      <c r="A12" s="98" t="s">
        <v>150</v>
      </c>
      <c r="B12" s="99"/>
      <c r="C12" s="127">
        <v>2</v>
      </c>
      <c r="D12" s="121">
        <v>80</v>
      </c>
      <c r="E12" s="12"/>
      <c r="F12" s="18"/>
      <c r="G12" s="19"/>
      <c r="H12" s="19"/>
      <c r="I12" s="19"/>
      <c r="J12" s="19"/>
      <c r="K12" s="19"/>
      <c r="L12" s="19"/>
      <c r="M12" s="19"/>
      <c r="N12" s="19"/>
      <c r="O12" s="19">
        <f>SUM(O13:O16)</f>
        <v>8</v>
      </c>
      <c r="P12" s="20">
        <f>O12/80</f>
        <v>0.1</v>
      </c>
    </row>
    <row r="13" spans="1:16" ht="15.75" thickBot="1">
      <c r="A13" s="102" t="s">
        <v>151</v>
      </c>
      <c r="B13" s="106"/>
      <c r="C13" s="122"/>
      <c r="D13" s="123"/>
      <c r="E13" s="12"/>
      <c r="F13" s="16"/>
      <c r="I13">
        <v>5</v>
      </c>
      <c r="O13">
        <f>SUM(F13:N13)</f>
        <v>5</v>
      </c>
      <c r="P13" s="153"/>
    </row>
    <row r="14" spans="1:16" ht="15.75" thickBot="1">
      <c r="A14" s="102" t="s">
        <v>152</v>
      </c>
      <c r="B14" s="103"/>
      <c r="C14" s="122"/>
      <c r="D14" s="123"/>
      <c r="E14" s="12"/>
      <c r="F14" s="16">
        <v>3</v>
      </c>
      <c r="O14">
        <f>SUM(F14:N14)</f>
        <v>3</v>
      </c>
      <c r="P14" s="153"/>
    </row>
    <row r="15" spans="1:16" ht="15.75" thickBot="1">
      <c r="A15" s="102" t="s">
        <v>153</v>
      </c>
      <c r="B15" s="103"/>
      <c r="C15" s="122"/>
      <c r="D15" s="123"/>
      <c r="E15" s="12"/>
      <c r="F15" s="16"/>
      <c r="O15">
        <f>SUM(F15:N15)</f>
        <v>0</v>
      </c>
      <c r="P15" s="153"/>
    </row>
    <row r="16" spans="1:16" ht="15.75" thickBot="1">
      <c r="A16" s="108" t="s">
        <v>154</v>
      </c>
      <c r="B16" s="124"/>
      <c r="C16" s="125"/>
      <c r="D16" s="126"/>
      <c r="E16" s="12"/>
      <c r="F16" s="17"/>
      <c r="G16" s="11"/>
      <c r="H16" s="11"/>
      <c r="I16" s="11"/>
      <c r="J16" s="11"/>
      <c r="K16" s="11"/>
      <c r="L16" s="11"/>
      <c r="M16" s="11"/>
      <c r="N16" s="11"/>
      <c r="O16" s="11">
        <f>SUM(F16:N16)</f>
        <v>0</v>
      </c>
      <c r="P16" s="154"/>
    </row>
    <row r="17" spans="1:16" ht="15.75" thickBot="1">
      <c r="A17" s="98" t="s">
        <v>155</v>
      </c>
      <c r="B17" s="99"/>
      <c r="C17" s="127">
        <v>17</v>
      </c>
      <c r="D17" s="121">
        <v>680</v>
      </c>
      <c r="E17" s="12"/>
      <c r="F17" s="18"/>
      <c r="G17" s="19"/>
      <c r="H17" s="19"/>
      <c r="I17" s="19"/>
      <c r="J17" s="19"/>
      <c r="K17" s="19"/>
      <c r="L17" s="19"/>
      <c r="M17" s="19"/>
      <c r="N17" s="19"/>
      <c r="O17" s="19">
        <f>SUM(O18:O24)</f>
        <v>2</v>
      </c>
      <c r="P17" s="20">
        <f>O17/680</f>
        <v>2.9411764705882353E-3</v>
      </c>
    </row>
    <row r="18" spans="1:16" ht="15.75" thickBot="1">
      <c r="A18" s="102" t="s">
        <v>156</v>
      </c>
      <c r="B18" s="106"/>
      <c r="C18" s="122"/>
      <c r="D18" s="123"/>
      <c r="E18" s="12"/>
      <c r="F18" s="16"/>
      <c r="G18">
        <v>1</v>
      </c>
      <c r="O18">
        <f t="shared" ref="O18:O24" si="0">SUM(F18:N18)</f>
        <v>1</v>
      </c>
      <c r="P18" s="153"/>
    </row>
    <row r="19" spans="1:16" ht="15.75" thickBot="1">
      <c r="A19" s="102" t="s">
        <v>157</v>
      </c>
      <c r="B19" s="103"/>
      <c r="C19" s="122"/>
      <c r="D19" s="123"/>
      <c r="E19" s="12"/>
      <c r="F19" s="16"/>
      <c r="O19">
        <f t="shared" si="0"/>
        <v>0</v>
      </c>
      <c r="P19" s="153"/>
    </row>
    <row r="20" spans="1:16" ht="15.75" thickBot="1">
      <c r="A20" s="102" t="s">
        <v>158</v>
      </c>
      <c r="B20" s="103"/>
      <c r="C20" s="122"/>
      <c r="D20" s="123"/>
      <c r="E20" s="12"/>
      <c r="F20" s="16"/>
      <c r="O20">
        <f t="shared" si="0"/>
        <v>0</v>
      </c>
      <c r="P20" s="153"/>
    </row>
    <row r="21" spans="1:16" ht="15.75" thickBot="1">
      <c r="A21" s="102" t="s">
        <v>159</v>
      </c>
      <c r="B21" s="106"/>
      <c r="C21" s="122"/>
      <c r="D21" s="123"/>
      <c r="E21" s="12"/>
      <c r="F21" s="16"/>
      <c r="O21">
        <f t="shared" si="0"/>
        <v>0</v>
      </c>
      <c r="P21" s="153"/>
    </row>
    <row r="22" spans="1:16" ht="15.75" thickBot="1">
      <c r="A22" s="102" t="s">
        <v>160</v>
      </c>
      <c r="B22" s="106"/>
      <c r="C22" s="122"/>
      <c r="D22" s="123"/>
      <c r="E22" s="12"/>
      <c r="F22" s="16"/>
      <c r="O22">
        <f t="shared" si="0"/>
        <v>0</v>
      </c>
      <c r="P22" s="153"/>
    </row>
    <row r="23" spans="1:16" ht="15.75" thickBot="1">
      <c r="A23" s="102" t="s">
        <v>161</v>
      </c>
      <c r="B23" s="103"/>
      <c r="C23" s="122"/>
      <c r="D23" s="123"/>
      <c r="E23" s="12"/>
      <c r="F23" s="16">
        <v>1</v>
      </c>
      <c r="O23">
        <f t="shared" si="0"/>
        <v>1</v>
      </c>
      <c r="P23" s="153"/>
    </row>
    <row r="24" spans="1:16" ht="15.75" thickBot="1">
      <c r="A24" s="108" t="s">
        <v>162</v>
      </c>
      <c r="B24" s="124"/>
      <c r="C24" s="125"/>
      <c r="D24" s="123"/>
      <c r="E24" s="12"/>
      <c r="F24" s="17"/>
      <c r="G24" s="11"/>
      <c r="H24" s="11"/>
      <c r="I24" s="11"/>
      <c r="J24" s="11"/>
      <c r="K24" s="11"/>
      <c r="L24" s="11"/>
      <c r="M24" s="11"/>
      <c r="N24" s="11"/>
      <c r="O24" s="11">
        <f t="shared" si="0"/>
        <v>0</v>
      </c>
      <c r="P24" s="154"/>
    </row>
    <row r="25" spans="1:16" ht="15.75" thickBot="1">
      <c r="A25" s="98" t="s">
        <v>163</v>
      </c>
      <c r="B25" s="99"/>
      <c r="C25" s="127">
        <v>2</v>
      </c>
      <c r="D25" s="129">
        <v>80</v>
      </c>
      <c r="E25" s="12"/>
      <c r="F25" s="18"/>
      <c r="G25" s="19"/>
      <c r="H25" s="19"/>
      <c r="I25" s="19"/>
      <c r="J25" s="19"/>
      <c r="K25" s="19"/>
      <c r="L25" s="19"/>
      <c r="M25" s="19"/>
      <c r="N25" s="19"/>
      <c r="O25" s="19">
        <f>SUM(O26:O28)</f>
        <v>3</v>
      </c>
      <c r="P25" s="20">
        <f>O25/80</f>
        <v>3.7499999999999999E-2</v>
      </c>
    </row>
    <row r="26" spans="1:16" ht="15.75" thickBot="1">
      <c r="A26" s="102" t="s">
        <v>164</v>
      </c>
      <c r="B26" s="106"/>
      <c r="C26" s="122"/>
      <c r="D26" s="123"/>
      <c r="E26" s="12"/>
      <c r="F26" s="16"/>
      <c r="O26">
        <f>SUM(F26:N26)</f>
        <v>0</v>
      </c>
      <c r="P26" s="153"/>
    </row>
    <row r="27" spans="1:16" ht="15.75" thickBot="1">
      <c r="A27" s="102" t="s">
        <v>165</v>
      </c>
      <c r="B27" s="103"/>
      <c r="C27" s="122"/>
      <c r="D27" s="123"/>
      <c r="E27" s="12"/>
      <c r="F27" s="16"/>
      <c r="I27">
        <v>3</v>
      </c>
      <c r="O27">
        <f>SUM(F27:N27)</f>
        <v>3</v>
      </c>
      <c r="P27" s="153"/>
    </row>
    <row r="28" spans="1:16" ht="15.75" thickBot="1">
      <c r="A28" s="108" t="s">
        <v>166</v>
      </c>
      <c r="B28" s="113"/>
      <c r="C28" s="125"/>
      <c r="D28" s="123"/>
      <c r="E28" s="12"/>
      <c r="F28" s="17"/>
      <c r="G28" s="11"/>
      <c r="H28" s="11"/>
      <c r="I28" s="11"/>
      <c r="J28" s="11"/>
      <c r="K28" s="11"/>
      <c r="L28" s="11"/>
      <c r="M28" s="11"/>
      <c r="N28" s="11"/>
      <c r="O28" s="11">
        <f>SUM(F28:N28)</f>
        <v>0</v>
      </c>
      <c r="P28" s="154"/>
    </row>
    <row r="29" spans="1:16" ht="15.75" thickBot="1">
      <c r="A29" s="98" t="s">
        <v>167</v>
      </c>
      <c r="B29" s="99"/>
      <c r="C29" s="127">
        <v>4</v>
      </c>
      <c r="D29" s="129">
        <v>160</v>
      </c>
      <c r="E29" s="12"/>
      <c r="F29" s="18"/>
      <c r="G29" s="19"/>
      <c r="H29" s="19"/>
      <c r="I29" s="19"/>
      <c r="J29" s="19"/>
      <c r="K29" s="19"/>
      <c r="L29" s="19"/>
      <c r="M29" s="19"/>
      <c r="N29" s="19"/>
      <c r="O29" s="19">
        <f>SUM(O30:O32)</f>
        <v>8</v>
      </c>
      <c r="P29" s="20">
        <f>O29/160</f>
        <v>0.05</v>
      </c>
    </row>
    <row r="30" spans="1:16" ht="15.75" thickBot="1">
      <c r="A30" s="102" t="s">
        <v>168</v>
      </c>
      <c r="B30" s="106"/>
      <c r="C30" s="122"/>
      <c r="D30" s="123"/>
      <c r="E30" s="12"/>
      <c r="F30" s="16"/>
      <c r="O30">
        <f>SUM(F30:N30)</f>
        <v>0</v>
      </c>
      <c r="P30" s="153"/>
    </row>
    <row r="31" spans="1:16" ht="15.75" thickBot="1">
      <c r="A31" s="108" t="s">
        <v>169</v>
      </c>
      <c r="B31" s="113"/>
      <c r="C31" s="122"/>
      <c r="D31" s="126"/>
      <c r="E31" s="13"/>
      <c r="F31" s="16"/>
      <c r="J31">
        <v>8</v>
      </c>
      <c r="O31">
        <f>SUM(F31:N31)</f>
        <v>8</v>
      </c>
      <c r="P31" s="153"/>
    </row>
    <row r="32" spans="1:16" ht="15.75" thickBot="1">
      <c r="A32" s="130" t="s">
        <v>170</v>
      </c>
      <c r="B32" s="131"/>
      <c r="C32" s="132"/>
      <c r="D32" s="133"/>
      <c r="E32" s="14"/>
      <c r="F32" s="16"/>
      <c r="O32">
        <f>SUM(F32:N32)</f>
        <v>0</v>
      </c>
      <c r="P32" s="153"/>
    </row>
    <row r="33" spans="1:16" ht="15.75" thickBot="1">
      <c r="A33" s="119" t="s">
        <v>171</v>
      </c>
      <c r="B33" s="110"/>
      <c r="C33" s="127">
        <v>9</v>
      </c>
      <c r="D33" s="129">
        <v>360</v>
      </c>
      <c r="E33" s="12"/>
      <c r="F33" s="18"/>
      <c r="G33" s="19"/>
      <c r="H33" s="19"/>
      <c r="I33" s="19"/>
      <c r="J33" s="19"/>
      <c r="K33" s="19"/>
      <c r="L33" s="19"/>
      <c r="M33" s="19"/>
      <c r="N33" s="19"/>
      <c r="O33" s="19">
        <f>SUM(O34:O39)</f>
        <v>0</v>
      </c>
      <c r="P33" s="20">
        <f>O33/360</f>
        <v>0</v>
      </c>
    </row>
    <row r="34" spans="1:16" ht="15.75" thickBot="1">
      <c r="A34" s="102" t="s">
        <v>172</v>
      </c>
      <c r="B34" s="103"/>
      <c r="C34" s="122"/>
      <c r="D34" s="123"/>
      <c r="E34" s="12"/>
      <c r="F34" s="16"/>
      <c r="O34">
        <f t="shared" ref="O34:O39" si="1">SUM(F34:N34)</f>
        <v>0</v>
      </c>
      <c r="P34" s="153"/>
    </row>
    <row r="35" spans="1:16" ht="15.75" thickBot="1">
      <c r="A35" s="102" t="s">
        <v>173</v>
      </c>
      <c r="B35" s="106"/>
      <c r="C35" s="122"/>
      <c r="D35" s="123"/>
      <c r="E35" s="12"/>
      <c r="F35" s="16"/>
      <c r="O35">
        <f t="shared" si="1"/>
        <v>0</v>
      </c>
      <c r="P35" s="153"/>
    </row>
    <row r="36" spans="1:16" ht="15.75" thickBot="1">
      <c r="A36" s="102" t="s">
        <v>174</v>
      </c>
      <c r="B36" s="106"/>
      <c r="C36" s="122"/>
      <c r="D36" s="123"/>
      <c r="E36" s="12"/>
      <c r="F36" s="16"/>
      <c r="O36">
        <f t="shared" si="1"/>
        <v>0</v>
      </c>
      <c r="P36" s="153"/>
    </row>
    <row r="37" spans="1:16" ht="15.75" thickBot="1">
      <c r="A37" s="102" t="s">
        <v>175</v>
      </c>
      <c r="B37" s="103"/>
      <c r="C37" s="122"/>
      <c r="D37" s="123"/>
      <c r="E37" s="12"/>
      <c r="F37" s="16"/>
      <c r="O37">
        <f t="shared" si="1"/>
        <v>0</v>
      </c>
      <c r="P37" s="153"/>
    </row>
    <row r="38" spans="1:16" ht="15.75" thickBot="1">
      <c r="A38" s="102" t="s">
        <v>176</v>
      </c>
      <c r="B38" s="106"/>
      <c r="C38" s="122"/>
      <c r="D38" s="123"/>
      <c r="E38" s="12"/>
      <c r="F38" s="16"/>
      <c r="O38">
        <f t="shared" si="1"/>
        <v>0</v>
      </c>
      <c r="P38" s="153"/>
    </row>
    <row r="39" spans="1:16" ht="15.75" thickBot="1">
      <c r="A39" s="108" t="s">
        <v>177</v>
      </c>
      <c r="B39" s="113"/>
      <c r="C39" s="125"/>
      <c r="D39" s="123"/>
      <c r="E39" s="12"/>
      <c r="F39" s="17"/>
      <c r="G39" s="11"/>
      <c r="H39" s="11"/>
      <c r="I39" s="11"/>
      <c r="J39" s="11"/>
      <c r="K39" s="11"/>
      <c r="L39" s="11"/>
      <c r="M39" s="11"/>
      <c r="N39" s="11"/>
      <c r="O39" s="11">
        <f t="shared" si="1"/>
        <v>0</v>
      </c>
      <c r="P39" s="154"/>
    </row>
    <row r="40" spans="1:16" ht="15.75" thickBot="1">
      <c r="A40" s="98" t="s">
        <v>129</v>
      </c>
      <c r="B40" s="99"/>
      <c r="C40" s="127">
        <v>15</v>
      </c>
      <c r="D40" s="129">
        <v>600</v>
      </c>
      <c r="E40" s="12"/>
      <c r="F40" s="18"/>
      <c r="G40" s="19"/>
      <c r="H40" s="19"/>
      <c r="I40" s="19"/>
      <c r="J40" s="19"/>
      <c r="K40" s="19"/>
      <c r="L40" s="19"/>
      <c r="M40" s="19"/>
      <c r="N40" s="19"/>
      <c r="O40" s="19">
        <f>SUM(O41:O47)</f>
        <v>0</v>
      </c>
      <c r="P40" s="20">
        <f>O40/600</f>
        <v>0</v>
      </c>
    </row>
    <row r="41" spans="1:16" ht="15.75" thickBot="1">
      <c r="A41" s="102" t="s">
        <v>74</v>
      </c>
      <c r="B41" s="106"/>
      <c r="C41" s="122"/>
      <c r="D41" s="123"/>
      <c r="E41" s="12"/>
      <c r="F41" s="16"/>
      <c r="O41">
        <f t="shared" ref="O41:O47" si="2">SUM(F41:N41)</f>
        <v>0</v>
      </c>
      <c r="P41" s="153"/>
    </row>
    <row r="42" spans="1:16" ht="15.75" thickBot="1">
      <c r="A42" s="102" t="s">
        <v>178</v>
      </c>
      <c r="B42" s="103"/>
      <c r="C42" s="122"/>
      <c r="D42" s="123"/>
      <c r="E42" s="12"/>
      <c r="F42" s="16"/>
      <c r="O42">
        <f t="shared" si="2"/>
        <v>0</v>
      </c>
      <c r="P42" s="153"/>
    </row>
    <row r="43" spans="1:16" ht="15.75" thickBot="1">
      <c r="A43" s="102" t="s">
        <v>179</v>
      </c>
      <c r="B43" s="106"/>
      <c r="C43" s="122"/>
      <c r="D43" s="123"/>
      <c r="E43" s="12"/>
      <c r="F43" s="16"/>
      <c r="O43">
        <f t="shared" si="2"/>
        <v>0</v>
      </c>
      <c r="P43" s="153"/>
    </row>
    <row r="44" spans="1:16" ht="15.75" thickBot="1">
      <c r="A44" s="102" t="s">
        <v>180</v>
      </c>
      <c r="B44" s="106"/>
      <c r="C44" s="109"/>
      <c r="D44" s="105"/>
      <c r="E44" s="12"/>
      <c r="F44" s="16"/>
      <c r="O44">
        <f t="shared" si="2"/>
        <v>0</v>
      </c>
      <c r="P44" s="153"/>
    </row>
    <row r="45" spans="1:16" ht="15.75" thickBot="1">
      <c r="A45" s="102" t="s">
        <v>181</v>
      </c>
      <c r="B45" s="106"/>
      <c r="C45" s="122"/>
      <c r="D45" s="123"/>
      <c r="E45" s="12"/>
      <c r="F45" s="16"/>
      <c r="O45">
        <f t="shared" si="2"/>
        <v>0</v>
      </c>
      <c r="P45" s="153"/>
    </row>
    <row r="46" spans="1:16" ht="15.75" thickBot="1">
      <c r="A46" s="102" t="s">
        <v>182</v>
      </c>
      <c r="B46" s="103"/>
      <c r="C46" s="122"/>
      <c r="D46" s="123"/>
      <c r="E46" s="12"/>
      <c r="F46" s="16"/>
      <c r="O46">
        <f t="shared" si="2"/>
        <v>0</v>
      </c>
      <c r="P46" s="153"/>
    </row>
    <row r="47" spans="1:16" ht="15.75" thickBot="1">
      <c r="A47" s="108" t="s">
        <v>183</v>
      </c>
      <c r="B47" s="113"/>
      <c r="C47" s="125"/>
      <c r="D47" s="123"/>
      <c r="E47" s="12"/>
      <c r="F47" s="17"/>
      <c r="G47" s="11"/>
      <c r="H47" s="11"/>
      <c r="I47" s="11"/>
      <c r="J47" s="11"/>
      <c r="K47" s="11"/>
      <c r="L47" s="11"/>
      <c r="M47" s="11"/>
      <c r="N47" s="11"/>
      <c r="O47" s="11">
        <f t="shared" si="2"/>
        <v>0</v>
      </c>
      <c r="P47" s="154"/>
    </row>
    <row r="48" spans="1:16" ht="15.75" thickBot="1">
      <c r="A48" s="98" t="s">
        <v>54</v>
      </c>
      <c r="B48" s="99"/>
      <c r="C48" s="127">
        <v>4</v>
      </c>
      <c r="D48" s="129">
        <v>160</v>
      </c>
      <c r="E48" s="12"/>
      <c r="F48" s="18"/>
      <c r="G48" s="19"/>
      <c r="H48" s="19"/>
      <c r="I48" s="19"/>
      <c r="J48" s="19"/>
      <c r="K48" s="19"/>
      <c r="L48" s="19"/>
      <c r="M48" s="19"/>
      <c r="N48" s="19"/>
      <c r="O48" s="19">
        <f>SUM(O49:O53)</f>
        <v>0</v>
      </c>
      <c r="P48" s="20">
        <f>O48/160</f>
        <v>0</v>
      </c>
    </row>
    <row r="49" spans="1:16" ht="15.75" thickBot="1">
      <c r="A49" s="102" t="s">
        <v>184</v>
      </c>
      <c r="B49" s="103"/>
      <c r="C49" s="122"/>
      <c r="D49" s="123"/>
      <c r="E49" s="12"/>
      <c r="F49" s="16"/>
      <c r="O49">
        <f>SUM(F49:N49)</f>
        <v>0</v>
      </c>
      <c r="P49" s="153"/>
    </row>
    <row r="50" spans="1:16" ht="15.75" thickBot="1">
      <c r="A50" s="102" t="s">
        <v>185</v>
      </c>
      <c r="B50" s="103"/>
      <c r="C50" s="122"/>
      <c r="D50" s="123"/>
      <c r="E50" s="12"/>
      <c r="F50" s="16"/>
      <c r="O50">
        <f>SUM(F50:N50)</f>
        <v>0</v>
      </c>
      <c r="P50" s="153"/>
    </row>
    <row r="51" spans="1:16" ht="15.75" thickBot="1">
      <c r="A51" s="102" t="s">
        <v>186</v>
      </c>
      <c r="B51" s="103"/>
      <c r="C51" s="122"/>
      <c r="D51" s="123"/>
      <c r="E51" s="12"/>
      <c r="F51" s="16"/>
      <c r="O51">
        <f>SUM(F51:N51)</f>
        <v>0</v>
      </c>
      <c r="P51" s="153"/>
    </row>
    <row r="52" spans="1:16" ht="15.75" thickBot="1">
      <c r="A52" s="102" t="s">
        <v>187</v>
      </c>
      <c r="B52" s="103"/>
      <c r="C52" s="122"/>
      <c r="D52" s="123"/>
      <c r="E52" s="12"/>
      <c r="F52" s="16"/>
      <c r="O52">
        <f>SUM(F52:N52)</f>
        <v>0</v>
      </c>
      <c r="P52" s="153"/>
    </row>
    <row r="53" spans="1:16" ht="15.75" thickBot="1">
      <c r="A53" s="102" t="s">
        <v>188</v>
      </c>
      <c r="B53" s="103"/>
      <c r="C53" s="125"/>
      <c r="D53" s="123"/>
      <c r="E53" s="12"/>
      <c r="F53" s="17"/>
      <c r="G53" s="11"/>
      <c r="H53" s="11"/>
      <c r="I53" s="11"/>
      <c r="J53" s="11"/>
      <c r="K53" s="11"/>
      <c r="L53" s="11"/>
      <c r="M53" s="11"/>
      <c r="N53" s="11"/>
      <c r="O53" s="11">
        <f>SUM(F53:N53)</f>
        <v>0</v>
      </c>
      <c r="P53" s="154"/>
    </row>
    <row r="54" spans="1:16" ht="16.5" thickBot="1">
      <c r="A54" s="6" t="s">
        <v>189</v>
      </c>
      <c r="B54" s="7"/>
      <c r="C54" s="8">
        <v>60</v>
      </c>
      <c r="D54" s="9">
        <v>2400</v>
      </c>
      <c r="E54" s="10"/>
      <c r="F54" s="21">
        <f>SUM(F3:F53)</f>
        <v>8</v>
      </c>
      <c r="G54" s="22">
        <f t="shared" ref="G54" si="3">SUM(G3:G53)</f>
        <v>8</v>
      </c>
      <c r="H54" s="22"/>
      <c r="I54" s="22"/>
      <c r="J54" s="22"/>
      <c r="K54" s="22"/>
      <c r="L54" s="22"/>
      <c r="M54" s="22"/>
      <c r="N54" s="22">
        <f>SUM(N3:N53)</f>
        <v>0</v>
      </c>
      <c r="O54" s="58">
        <f>O3+O7+O12+O17+O25+O29+O33+O40+O48</f>
        <v>40</v>
      </c>
      <c r="P54" s="59">
        <f>O54/2400</f>
        <v>1.6666666666666666E-2</v>
      </c>
    </row>
    <row r="55" spans="1:16" ht="16.5" thickBot="1">
      <c r="A55" s="6" t="s">
        <v>39</v>
      </c>
      <c r="B55" s="7"/>
      <c r="C55" s="189"/>
      <c r="D55" s="190"/>
      <c r="E55" s="191"/>
    </row>
    <row r="58" spans="1:16">
      <c r="B58" s="164"/>
      <c r="C58" t="s">
        <v>40</v>
      </c>
    </row>
    <row r="59" spans="1:16">
      <c r="B59" s="165"/>
      <c r="C59" t="s">
        <v>41</v>
      </c>
    </row>
  </sheetData>
  <mergeCells count="2">
    <mergeCell ref="A2:D2"/>
    <mergeCell ref="C55:E5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3"/>
  <sheetViews>
    <sheetView topLeftCell="A16" workbookViewId="0">
      <selection activeCell="B42" sqref="B42:D43"/>
    </sheetView>
  </sheetViews>
  <sheetFormatPr defaultRowHeight="15"/>
  <cols>
    <col min="1" max="1" width="36.5703125" customWidth="1"/>
    <col min="5" max="5" width="17.5703125" customWidth="1"/>
    <col min="6" max="10" width="3.5703125" bestFit="1" customWidth="1"/>
    <col min="11" max="12" width="3.5703125" customWidth="1"/>
    <col min="13" max="13" width="16.42578125" customWidth="1"/>
    <col min="14" max="14" width="5.85546875" customWidth="1"/>
    <col min="15" max="15" width="10.140625" style="150" bestFit="1" customWidth="1"/>
  </cols>
  <sheetData>
    <row r="1" spans="1:15" ht="16.5" thickBot="1">
      <c r="A1" s="24" t="s">
        <v>0</v>
      </c>
      <c r="B1" s="25"/>
      <c r="C1" s="25" t="s">
        <v>1</v>
      </c>
      <c r="D1" s="26" t="s">
        <v>42</v>
      </c>
      <c r="E1" s="25" t="s">
        <v>43</v>
      </c>
    </row>
    <row r="2" spans="1:15" ht="76.349999999999994" customHeight="1" thickBot="1">
      <c r="A2" s="173" t="s">
        <v>190</v>
      </c>
      <c r="B2" s="174"/>
      <c r="C2" s="174"/>
      <c r="D2" s="175"/>
      <c r="E2" s="27" t="s">
        <v>5</v>
      </c>
      <c r="F2" s="15">
        <v>44075</v>
      </c>
      <c r="G2" s="15">
        <v>44076</v>
      </c>
      <c r="H2" s="15">
        <v>44077</v>
      </c>
      <c r="I2" s="15">
        <v>44078</v>
      </c>
      <c r="J2" s="15">
        <v>44079</v>
      </c>
      <c r="K2" s="15"/>
      <c r="L2" s="15"/>
      <c r="M2" s="73" t="s">
        <v>6</v>
      </c>
      <c r="N2" t="s">
        <v>7</v>
      </c>
      <c r="O2" s="151" t="s">
        <v>8</v>
      </c>
    </row>
    <row r="3" spans="1:15" ht="16.5" thickBot="1">
      <c r="A3" s="52" t="s">
        <v>191</v>
      </c>
      <c r="B3" s="144"/>
      <c r="C3" s="145">
        <v>3</v>
      </c>
      <c r="D3" s="145">
        <v>120</v>
      </c>
      <c r="E3" s="88"/>
      <c r="F3" s="56"/>
      <c r="G3" s="57"/>
      <c r="H3" s="57"/>
      <c r="I3" s="57"/>
      <c r="J3" s="57"/>
      <c r="K3" s="57"/>
      <c r="L3" s="57"/>
      <c r="M3" s="57"/>
      <c r="N3" s="57">
        <f>SUM(N4:N12)</f>
        <v>0</v>
      </c>
      <c r="O3" s="152">
        <f>N3/120</f>
        <v>0</v>
      </c>
    </row>
    <row r="4" spans="1:15" ht="16.5" thickBot="1">
      <c r="A4" s="32" t="s">
        <v>46</v>
      </c>
      <c r="B4" s="81"/>
      <c r="C4" s="82"/>
      <c r="D4" s="89"/>
      <c r="E4" s="77"/>
      <c r="F4" s="16"/>
      <c r="N4">
        <f>SUM(F4:M4)</f>
        <v>0</v>
      </c>
      <c r="O4" s="153"/>
    </row>
    <row r="5" spans="1:15" ht="16.5" thickBot="1">
      <c r="A5" s="32" t="s">
        <v>192</v>
      </c>
      <c r="B5" s="81"/>
      <c r="C5" s="82"/>
      <c r="D5" s="136"/>
      <c r="E5" s="77"/>
      <c r="F5" s="16"/>
      <c r="N5">
        <f t="shared" ref="N5:N12" si="0">SUM(F5:M5)</f>
        <v>0</v>
      </c>
      <c r="O5" s="153"/>
    </row>
    <row r="6" spans="1:15" ht="16.5" thickBot="1">
      <c r="A6" s="32" t="s">
        <v>53</v>
      </c>
      <c r="B6" s="81"/>
      <c r="C6" s="82"/>
      <c r="D6" s="90"/>
      <c r="E6" s="77"/>
      <c r="F6" s="16"/>
      <c r="N6">
        <f t="shared" si="0"/>
        <v>0</v>
      </c>
      <c r="O6" s="153"/>
    </row>
    <row r="7" spans="1:15" ht="16.5" thickBot="1">
      <c r="A7" s="32" t="s">
        <v>193</v>
      </c>
      <c r="B7" s="83"/>
      <c r="C7" s="82"/>
      <c r="D7" s="136"/>
      <c r="E7" s="77"/>
      <c r="F7" s="16"/>
      <c r="N7">
        <f t="shared" si="0"/>
        <v>0</v>
      </c>
      <c r="O7" s="153"/>
    </row>
    <row r="8" spans="1:15" ht="16.5" thickBot="1">
      <c r="A8" s="32" t="s">
        <v>194</v>
      </c>
      <c r="B8" s="83"/>
      <c r="C8" s="82"/>
      <c r="D8" s="84"/>
      <c r="E8" s="77"/>
      <c r="F8" s="16"/>
      <c r="N8">
        <f t="shared" si="0"/>
        <v>0</v>
      </c>
      <c r="O8" s="153"/>
    </row>
    <row r="9" spans="1:15" ht="16.5" thickBot="1">
      <c r="A9" s="32" t="s">
        <v>195</v>
      </c>
      <c r="B9" s="83"/>
      <c r="C9" s="82"/>
      <c r="D9" s="84"/>
      <c r="E9" s="77"/>
      <c r="F9" s="16"/>
      <c r="N9">
        <f t="shared" si="0"/>
        <v>0</v>
      </c>
      <c r="O9" s="153"/>
    </row>
    <row r="10" spans="1:15" ht="16.5" thickBot="1">
      <c r="A10" s="32" t="s">
        <v>196</v>
      </c>
      <c r="B10" s="81"/>
      <c r="C10" s="82"/>
      <c r="D10" s="84"/>
      <c r="E10" s="77"/>
      <c r="F10" s="16"/>
      <c r="N10">
        <f t="shared" si="0"/>
        <v>0</v>
      </c>
      <c r="O10" s="153"/>
    </row>
    <row r="11" spans="1:15" ht="16.5" thickBot="1">
      <c r="A11" s="32" t="s">
        <v>197</v>
      </c>
      <c r="B11" s="83"/>
      <c r="C11" s="82"/>
      <c r="D11" s="84"/>
      <c r="E11" s="77"/>
      <c r="F11" s="16"/>
      <c r="N11">
        <f t="shared" si="0"/>
        <v>0</v>
      </c>
      <c r="O11" s="153"/>
    </row>
    <row r="12" spans="1:15" ht="16.5" thickBot="1">
      <c r="A12" s="32" t="s">
        <v>54</v>
      </c>
      <c r="B12" s="83"/>
      <c r="C12" s="82"/>
      <c r="D12" s="84"/>
      <c r="E12" s="77"/>
      <c r="F12" s="17"/>
      <c r="G12" s="11"/>
      <c r="H12" s="11"/>
      <c r="I12" s="11"/>
      <c r="J12" s="11"/>
      <c r="K12" s="11"/>
      <c r="L12" s="11"/>
      <c r="M12" s="11"/>
      <c r="N12" s="11">
        <f t="shared" si="0"/>
        <v>0</v>
      </c>
      <c r="O12" s="154"/>
    </row>
    <row r="13" spans="1:15" ht="16.5" thickBot="1">
      <c r="A13" s="28" t="s">
        <v>55</v>
      </c>
      <c r="B13" s="79"/>
      <c r="C13" s="80">
        <v>3</v>
      </c>
      <c r="D13" s="80">
        <v>120</v>
      </c>
      <c r="E13" s="77"/>
      <c r="F13" s="56"/>
      <c r="G13" s="57"/>
      <c r="H13" s="57"/>
      <c r="I13" s="57"/>
      <c r="J13" s="57"/>
      <c r="K13" s="57"/>
      <c r="L13" s="57"/>
      <c r="M13" s="57"/>
      <c r="N13" s="57">
        <f>SUM(N14:N16)</f>
        <v>0</v>
      </c>
      <c r="O13" s="152">
        <f>N13/120</f>
        <v>0</v>
      </c>
    </row>
    <row r="14" spans="1:15" ht="16.5" thickBot="1">
      <c r="A14" s="36" t="s">
        <v>56</v>
      </c>
      <c r="B14" s="134"/>
      <c r="C14" s="85"/>
      <c r="D14" s="89"/>
      <c r="E14" s="86"/>
      <c r="F14" s="16"/>
      <c r="N14">
        <f>SUM(F14:M14)</f>
        <v>0</v>
      </c>
      <c r="O14" s="153"/>
    </row>
    <row r="15" spans="1:15" ht="16.5" thickBot="1">
      <c r="A15" s="48" t="s">
        <v>198</v>
      </c>
      <c r="B15" s="49" t="s">
        <v>19</v>
      </c>
      <c r="C15" s="135"/>
      <c r="D15" s="136"/>
      <c r="E15" s="137"/>
      <c r="F15" s="16"/>
      <c r="N15">
        <f t="shared" ref="N15:N16" si="1">SUM(F15:M15)</f>
        <v>0</v>
      </c>
      <c r="O15" s="153"/>
    </row>
    <row r="16" spans="1:15" ht="16.5" thickBot="1">
      <c r="A16" s="32" t="s">
        <v>54</v>
      </c>
      <c r="B16" s="81"/>
      <c r="C16" s="82"/>
      <c r="D16" s="91"/>
      <c r="E16" s="77"/>
      <c r="F16" s="17"/>
      <c r="G16" s="11"/>
      <c r="H16" s="11"/>
      <c r="I16" s="11"/>
      <c r="J16" s="11"/>
      <c r="K16" s="11"/>
      <c r="L16" s="11"/>
      <c r="M16" s="11"/>
      <c r="N16" s="11">
        <f t="shared" si="1"/>
        <v>0</v>
      </c>
      <c r="O16" s="154"/>
    </row>
    <row r="17" spans="1:15" ht="16.5" thickBot="1">
      <c r="A17" s="138" t="s">
        <v>62</v>
      </c>
      <c r="B17" s="139"/>
      <c r="C17" s="140">
        <v>30</v>
      </c>
      <c r="D17" s="140">
        <v>1200</v>
      </c>
      <c r="E17" s="86"/>
      <c r="F17" s="56"/>
      <c r="G17" s="57"/>
      <c r="H17" s="57"/>
      <c r="I17" s="57"/>
      <c r="J17" s="57"/>
      <c r="K17" s="57"/>
      <c r="L17" s="57"/>
      <c r="M17" s="57"/>
      <c r="N17" s="57">
        <f>SUM(N18:N22)</f>
        <v>0</v>
      </c>
      <c r="O17" s="152">
        <f>N17/1200</f>
        <v>0</v>
      </c>
    </row>
    <row r="18" spans="1:15" ht="16.5" thickBot="1">
      <c r="A18" s="38" t="s">
        <v>199</v>
      </c>
      <c r="B18" s="142"/>
      <c r="C18" s="141"/>
      <c r="D18" s="136"/>
      <c r="E18" s="88"/>
      <c r="F18" s="16"/>
      <c r="N18">
        <f>SUM(F18:M18)</f>
        <v>0</v>
      </c>
      <c r="O18" s="153"/>
    </row>
    <row r="19" spans="1:15" ht="16.5" thickBot="1">
      <c r="A19" s="38" t="s">
        <v>200</v>
      </c>
      <c r="B19" s="142"/>
      <c r="C19" s="141"/>
      <c r="D19" s="136"/>
      <c r="E19" s="88"/>
      <c r="F19" s="16"/>
      <c r="N19">
        <f t="shared" ref="N19:N22" si="2">SUM(F19:M19)</f>
        <v>0</v>
      </c>
      <c r="O19" s="153"/>
    </row>
    <row r="20" spans="1:15" ht="16.5" thickBot="1">
      <c r="A20" s="32" t="s">
        <v>201</v>
      </c>
      <c r="B20" s="83"/>
      <c r="C20" s="82"/>
      <c r="D20" s="136"/>
      <c r="E20" s="77"/>
      <c r="F20" s="16"/>
      <c r="N20">
        <f t="shared" si="2"/>
        <v>0</v>
      </c>
      <c r="O20" s="153"/>
    </row>
    <row r="21" spans="1:15" ht="16.5" thickBot="1">
      <c r="A21" s="32" t="s">
        <v>202</v>
      </c>
      <c r="B21" s="81"/>
      <c r="C21" s="82"/>
      <c r="D21" s="91"/>
      <c r="E21" s="77"/>
      <c r="F21" s="16"/>
      <c r="N21">
        <f t="shared" si="2"/>
        <v>0</v>
      </c>
      <c r="O21" s="153"/>
    </row>
    <row r="22" spans="1:15" ht="16.5" thickBot="1">
      <c r="A22" s="32" t="s">
        <v>54</v>
      </c>
      <c r="B22" s="81"/>
      <c r="C22" s="82"/>
      <c r="D22" s="84"/>
      <c r="E22" s="77"/>
      <c r="F22" s="17"/>
      <c r="G22" s="11"/>
      <c r="H22" s="11"/>
      <c r="I22" s="11"/>
      <c r="J22" s="11"/>
      <c r="K22" s="11"/>
      <c r="L22" s="11"/>
      <c r="M22" s="11"/>
      <c r="N22" s="11">
        <f t="shared" si="2"/>
        <v>0</v>
      </c>
      <c r="O22" s="154"/>
    </row>
    <row r="23" spans="1:15" ht="16.5" thickBot="1">
      <c r="A23" s="28" t="s">
        <v>69</v>
      </c>
      <c r="B23" s="79"/>
      <c r="C23" s="80">
        <v>6</v>
      </c>
      <c r="D23" s="80">
        <v>240</v>
      </c>
      <c r="E23" s="77"/>
      <c r="F23" s="56"/>
      <c r="G23" s="57"/>
      <c r="H23" s="57"/>
      <c r="I23" s="57"/>
      <c r="J23" s="57"/>
      <c r="K23" s="57"/>
      <c r="L23" s="57"/>
      <c r="M23" s="57"/>
      <c r="N23" s="57">
        <f>SUM(N24:N32)</f>
        <v>0</v>
      </c>
      <c r="O23" s="152">
        <f>N23/240</f>
        <v>0</v>
      </c>
    </row>
    <row r="24" spans="1:15" ht="16.5" thickBot="1">
      <c r="A24" s="32" t="s">
        <v>70</v>
      </c>
      <c r="B24" s="81"/>
      <c r="C24" s="82"/>
      <c r="D24" s="89"/>
      <c r="E24" s="77"/>
      <c r="F24" s="16"/>
      <c r="N24">
        <f>SUM(F24:M24)</f>
        <v>0</v>
      </c>
      <c r="O24" s="153"/>
    </row>
    <row r="25" spans="1:15" ht="16.5" thickBot="1">
      <c r="A25" s="32" t="s">
        <v>71</v>
      </c>
      <c r="B25" s="81"/>
      <c r="C25" s="77"/>
      <c r="D25" s="136"/>
      <c r="E25" s="77"/>
      <c r="F25" s="16"/>
      <c r="N25">
        <f t="shared" ref="N25:N32" si="3">SUM(F25:M25)</f>
        <v>0</v>
      </c>
      <c r="O25" s="153"/>
    </row>
    <row r="26" spans="1:15" ht="16.5" thickBot="1">
      <c r="A26" s="32" t="s">
        <v>203</v>
      </c>
      <c r="B26" s="81"/>
      <c r="C26" s="77"/>
      <c r="D26" s="90"/>
      <c r="E26" s="77"/>
      <c r="F26" s="16"/>
      <c r="N26">
        <f t="shared" si="3"/>
        <v>0</v>
      </c>
      <c r="O26" s="153"/>
    </row>
    <row r="27" spans="1:15" ht="16.5" thickBot="1">
      <c r="A27" s="32" t="s">
        <v>204</v>
      </c>
      <c r="B27" s="81"/>
      <c r="C27" s="77"/>
      <c r="D27" s="136"/>
      <c r="E27" s="77"/>
      <c r="F27" s="16"/>
      <c r="N27">
        <f t="shared" si="3"/>
        <v>0</v>
      </c>
      <c r="O27" s="153"/>
    </row>
    <row r="28" spans="1:15" ht="16.5" thickBot="1">
      <c r="A28" s="32" t="s">
        <v>205</v>
      </c>
      <c r="B28" s="83"/>
      <c r="C28" s="77"/>
      <c r="D28" s="90"/>
      <c r="E28" s="77"/>
      <c r="F28" s="16"/>
      <c r="N28">
        <f t="shared" si="3"/>
        <v>0</v>
      </c>
      <c r="O28" s="153"/>
    </row>
    <row r="29" spans="1:15" ht="16.5" thickBot="1">
      <c r="A29" s="32" t="s">
        <v>74</v>
      </c>
      <c r="B29" s="83"/>
      <c r="C29" s="77"/>
      <c r="D29" s="136"/>
      <c r="E29" s="77"/>
      <c r="F29" s="16"/>
      <c r="N29">
        <f t="shared" si="3"/>
        <v>0</v>
      </c>
      <c r="O29" s="153"/>
    </row>
    <row r="30" spans="1:15" ht="16.5" thickBot="1">
      <c r="A30" s="32" t="s">
        <v>206</v>
      </c>
      <c r="B30" s="81"/>
      <c r="C30" s="77"/>
      <c r="D30" s="90"/>
      <c r="E30" s="77"/>
      <c r="F30" s="16"/>
      <c r="N30">
        <f t="shared" si="3"/>
        <v>0</v>
      </c>
      <c r="O30" s="153"/>
    </row>
    <row r="31" spans="1:15" ht="30.75" thickBot="1">
      <c r="A31" s="32" t="s">
        <v>207</v>
      </c>
      <c r="B31" s="83"/>
      <c r="C31" s="77"/>
      <c r="D31" s="136"/>
      <c r="E31" s="77"/>
      <c r="F31" s="16"/>
      <c r="N31">
        <f t="shared" si="3"/>
        <v>0</v>
      </c>
      <c r="O31" s="153"/>
    </row>
    <row r="32" spans="1:15" ht="16.5" thickBot="1">
      <c r="A32" s="32" t="s">
        <v>208</v>
      </c>
      <c r="B32" s="81"/>
      <c r="C32" s="77"/>
      <c r="D32" s="87"/>
      <c r="E32" s="77"/>
      <c r="F32" s="17"/>
      <c r="G32" s="11"/>
      <c r="H32" s="11"/>
      <c r="I32" s="11"/>
      <c r="J32" s="11"/>
      <c r="K32" s="11"/>
      <c r="L32" s="11"/>
      <c r="M32" s="11"/>
      <c r="N32" s="11">
        <f t="shared" si="3"/>
        <v>0</v>
      </c>
      <c r="O32" s="154"/>
    </row>
    <row r="33" spans="1:15" ht="16.5" thickBot="1">
      <c r="A33" s="76" t="s">
        <v>87</v>
      </c>
      <c r="B33" s="79"/>
      <c r="C33" s="80">
        <v>15</v>
      </c>
      <c r="D33" s="80">
        <v>600</v>
      </c>
      <c r="E33" s="77"/>
      <c r="F33" s="56"/>
      <c r="G33" s="57"/>
      <c r="H33" s="57"/>
      <c r="I33" s="57"/>
      <c r="J33" s="57"/>
      <c r="K33" s="57"/>
      <c r="L33" s="57"/>
      <c r="M33" s="57"/>
      <c r="N33" s="57">
        <f>SUM(N34:N36)</f>
        <v>0</v>
      </c>
      <c r="O33" s="152">
        <f>N33/600</f>
        <v>0</v>
      </c>
    </row>
    <row r="34" spans="1:15" ht="16.5" thickBot="1">
      <c r="A34" s="32" t="s">
        <v>209</v>
      </c>
      <c r="B34" s="81"/>
      <c r="C34" s="77"/>
      <c r="D34" s="87"/>
      <c r="E34" s="77"/>
      <c r="F34" s="16"/>
      <c r="N34">
        <f>SUM(F34:M34)</f>
        <v>0</v>
      </c>
      <c r="O34" s="153"/>
    </row>
    <row r="35" spans="1:15" ht="16.5" thickBot="1">
      <c r="A35" s="32" t="s">
        <v>210</v>
      </c>
      <c r="B35" s="81"/>
      <c r="C35" s="77"/>
      <c r="D35" s="87"/>
      <c r="E35" s="77"/>
      <c r="F35" s="16"/>
      <c r="O35" s="153"/>
    </row>
    <row r="36" spans="1:15" ht="16.5" thickBot="1">
      <c r="A36" s="32" t="s">
        <v>211</v>
      </c>
      <c r="B36" s="81"/>
      <c r="C36" s="77"/>
      <c r="D36" s="87"/>
      <c r="E36" s="77"/>
      <c r="F36" s="17"/>
      <c r="G36" s="11"/>
      <c r="H36" s="11"/>
      <c r="I36" s="11"/>
      <c r="J36" s="11"/>
      <c r="K36" s="11"/>
      <c r="L36" s="11"/>
      <c r="M36" s="11"/>
      <c r="N36" s="11"/>
      <c r="O36" s="154"/>
    </row>
    <row r="37" spans="1:15" ht="16.5" thickBot="1">
      <c r="A37" s="76" t="s">
        <v>54</v>
      </c>
      <c r="B37" s="79"/>
      <c r="C37" s="80">
        <v>3</v>
      </c>
      <c r="D37" s="80">
        <v>120</v>
      </c>
      <c r="E37" s="77"/>
      <c r="F37" s="56"/>
      <c r="G37" s="57"/>
      <c r="H37" s="57"/>
      <c r="I37" s="57"/>
      <c r="J37" s="57"/>
      <c r="K37" s="57"/>
      <c r="L37" s="57"/>
      <c r="M37" s="57"/>
      <c r="N37" s="57">
        <f>SUM(F37:M37)</f>
        <v>0</v>
      </c>
      <c r="O37" s="152">
        <f>N37/120</f>
        <v>0</v>
      </c>
    </row>
    <row r="38" spans="1:15" s="72" customFormat="1" ht="28.7" customHeight="1" thickBot="1">
      <c r="A38" s="166" t="s">
        <v>212</v>
      </c>
      <c r="B38" s="167"/>
      <c r="C38" s="143">
        <v>60</v>
      </c>
      <c r="D38" s="143">
        <v>2400</v>
      </c>
      <c r="E38" s="77"/>
      <c r="F38" s="21">
        <f>SUM(F4:F37)</f>
        <v>0</v>
      </c>
      <c r="G38" s="22">
        <f t="shared" ref="G38:M38" si="4">SUM(G4:G37)</f>
        <v>0</v>
      </c>
      <c r="H38" s="22">
        <f t="shared" si="4"/>
        <v>0</v>
      </c>
      <c r="I38" s="22">
        <f t="shared" si="4"/>
        <v>0</v>
      </c>
      <c r="J38" s="22">
        <f t="shared" si="4"/>
        <v>0</v>
      </c>
      <c r="K38" s="22">
        <f t="shared" si="4"/>
        <v>0</v>
      </c>
      <c r="L38" s="22">
        <f t="shared" si="4"/>
        <v>0</v>
      </c>
      <c r="M38" s="22">
        <f t="shared" si="4"/>
        <v>0</v>
      </c>
      <c r="N38" s="75">
        <f>N3+N13+N17+N23+N33+N37</f>
        <v>0</v>
      </c>
      <c r="O38" s="155">
        <f>N38/2400</f>
        <v>0</v>
      </c>
    </row>
    <row r="39" spans="1:15" s="72" customFormat="1" ht="28.7" customHeight="1" thickBot="1">
      <c r="A39" s="166" t="s">
        <v>39</v>
      </c>
      <c r="B39" s="167"/>
      <c r="C39" s="192"/>
      <c r="D39" s="193"/>
      <c r="E39" s="194"/>
      <c r="O39" s="156"/>
    </row>
    <row r="42" spans="1:15">
      <c r="B42" s="164"/>
      <c r="C42" t="s">
        <v>40</v>
      </c>
    </row>
    <row r="43" spans="1:15">
      <c r="B43" s="165"/>
      <c r="C43" t="s">
        <v>41</v>
      </c>
    </row>
  </sheetData>
  <mergeCells count="4">
    <mergeCell ref="A38:B38"/>
    <mergeCell ref="A39:B39"/>
    <mergeCell ref="C39:E39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6"/>
  <sheetViews>
    <sheetView topLeftCell="A20" workbookViewId="0">
      <selection activeCell="B45" sqref="B45:D46"/>
    </sheetView>
  </sheetViews>
  <sheetFormatPr defaultRowHeight="15"/>
  <cols>
    <col min="1" max="1" width="35.42578125" customWidth="1"/>
    <col min="2" max="2" width="9.85546875" customWidth="1"/>
    <col min="4" max="4" width="11.140625" customWidth="1"/>
    <col min="6" max="10" width="3.5703125" bestFit="1" customWidth="1"/>
    <col min="11" max="12" width="3.5703125" customWidth="1"/>
    <col min="13" max="13" width="15.42578125" customWidth="1"/>
    <col min="15" max="15" width="10.5703125" style="150" customWidth="1"/>
    <col min="16" max="16" width="12.85546875" style="150" customWidth="1"/>
  </cols>
  <sheetData>
    <row r="1" spans="1:16" s="72" customFormat="1" ht="32.25" thickBot="1">
      <c r="A1" s="24" t="s">
        <v>0</v>
      </c>
      <c r="B1" s="25"/>
      <c r="C1" s="25" t="s">
        <v>1</v>
      </c>
      <c r="D1" s="26" t="s">
        <v>42</v>
      </c>
      <c r="E1" s="25" t="s">
        <v>43</v>
      </c>
      <c r="O1" s="156"/>
      <c r="P1" s="156"/>
    </row>
    <row r="2" spans="1:16" ht="91.35" customHeight="1" thickBot="1">
      <c r="A2" s="173" t="s">
        <v>213</v>
      </c>
      <c r="B2" s="174"/>
      <c r="C2" s="174"/>
      <c r="D2" s="175"/>
      <c r="E2" s="27" t="s">
        <v>5</v>
      </c>
      <c r="F2" s="15">
        <v>44075</v>
      </c>
      <c r="G2" s="15">
        <v>44076</v>
      </c>
      <c r="H2" s="15">
        <v>44077</v>
      </c>
      <c r="I2" s="15">
        <v>44078</v>
      </c>
      <c r="J2" s="15">
        <v>44079</v>
      </c>
      <c r="K2" s="15"/>
      <c r="L2" s="15"/>
      <c r="M2" s="73" t="s">
        <v>6</v>
      </c>
      <c r="N2" s="94" t="s">
        <v>7</v>
      </c>
      <c r="O2" s="151" t="s">
        <v>214</v>
      </c>
      <c r="P2" s="151" t="s">
        <v>215</v>
      </c>
    </row>
    <row r="3" spans="1:16" ht="15.75" thickBot="1">
      <c r="A3" s="52" t="s">
        <v>191</v>
      </c>
      <c r="B3" s="66"/>
      <c r="C3" s="55"/>
      <c r="D3" s="55" t="s">
        <v>216</v>
      </c>
      <c r="E3" s="39"/>
      <c r="F3" s="56"/>
      <c r="G3" s="57"/>
      <c r="H3" s="57"/>
      <c r="I3" s="57"/>
      <c r="J3" s="57"/>
      <c r="K3" s="57"/>
      <c r="L3" s="57"/>
      <c r="M3" s="57"/>
      <c r="N3" s="57">
        <f>SUM(N4:N11)</f>
        <v>0</v>
      </c>
      <c r="O3" s="157">
        <f>N3/75</f>
        <v>0</v>
      </c>
      <c r="P3" s="152">
        <f>N3/15</f>
        <v>0</v>
      </c>
    </row>
    <row r="4" spans="1:16" ht="15.75" thickBot="1">
      <c r="A4" s="32" t="s">
        <v>46</v>
      </c>
      <c r="B4" s="33"/>
      <c r="C4" s="34"/>
      <c r="D4" s="40"/>
      <c r="E4" s="31"/>
      <c r="F4" s="16"/>
      <c r="N4">
        <f>SUM(F4:M4)</f>
        <v>0</v>
      </c>
      <c r="P4" s="153"/>
    </row>
    <row r="5" spans="1:16" ht="15.75" thickBot="1">
      <c r="A5" s="32" t="s">
        <v>217</v>
      </c>
      <c r="B5" s="33"/>
      <c r="C5" s="34"/>
      <c r="D5" s="51"/>
      <c r="E5" s="31"/>
      <c r="F5" s="16"/>
      <c r="N5">
        <f t="shared" ref="N5:N11" si="0">SUM(F5:M5)</f>
        <v>0</v>
      </c>
      <c r="P5" s="153"/>
    </row>
    <row r="6" spans="1:16" ht="15.75" thickBot="1">
      <c r="A6" s="32" t="s">
        <v>192</v>
      </c>
      <c r="B6" s="33"/>
      <c r="C6" s="34"/>
      <c r="D6" s="41"/>
      <c r="E6" s="31"/>
      <c r="F6" s="16"/>
      <c r="N6">
        <f t="shared" si="0"/>
        <v>0</v>
      </c>
      <c r="P6" s="153"/>
    </row>
    <row r="7" spans="1:16" ht="15.75" thickBot="1">
      <c r="A7" s="32" t="s">
        <v>53</v>
      </c>
      <c r="B7" s="33"/>
      <c r="C7" s="34"/>
      <c r="D7" s="51"/>
      <c r="E7" s="31"/>
      <c r="F7" s="16"/>
      <c r="N7">
        <f t="shared" si="0"/>
        <v>0</v>
      </c>
      <c r="P7" s="153"/>
    </row>
    <row r="8" spans="1:16" ht="15.75" thickBot="1">
      <c r="A8" s="32" t="s">
        <v>194</v>
      </c>
      <c r="B8" s="35"/>
      <c r="C8" s="34"/>
      <c r="D8" s="42"/>
      <c r="E8" s="31"/>
      <c r="F8" s="16"/>
      <c r="N8">
        <f t="shared" si="0"/>
        <v>0</v>
      </c>
      <c r="P8" s="153"/>
    </row>
    <row r="9" spans="1:16" ht="18.75" thickBot="1">
      <c r="A9" s="32" t="s">
        <v>218</v>
      </c>
      <c r="B9" s="35"/>
      <c r="C9" s="34"/>
      <c r="D9" s="60"/>
      <c r="E9" s="31"/>
      <c r="F9" s="16"/>
      <c r="N9">
        <f t="shared" si="0"/>
        <v>0</v>
      </c>
      <c r="P9" s="153"/>
    </row>
    <row r="10" spans="1:16" ht="15.75" thickBot="1">
      <c r="A10" s="32" t="s">
        <v>195</v>
      </c>
      <c r="B10" s="35"/>
      <c r="C10" s="34"/>
      <c r="D10" s="60"/>
      <c r="E10" s="31"/>
      <c r="F10" s="16"/>
      <c r="N10">
        <f t="shared" si="0"/>
        <v>0</v>
      </c>
      <c r="P10" s="153"/>
    </row>
    <row r="11" spans="1:16" ht="15.75" thickBot="1">
      <c r="A11" s="32" t="s">
        <v>54</v>
      </c>
      <c r="B11" s="35"/>
      <c r="C11" s="34"/>
      <c r="D11" s="60"/>
      <c r="E11" s="31"/>
      <c r="F11" s="17"/>
      <c r="G11" s="11"/>
      <c r="H11" s="11"/>
      <c r="I11" s="11"/>
      <c r="J11" s="11"/>
      <c r="K11" s="11"/>
      <c r="L11" s="11"/>
      <c r="M11" s="11"/>
      <c r="N11" s="11">
        <f t="shared" si="0"/>
        <v>0</v>
      </c>
      <c r="O11" s="158"/>
      <c r="P11" s="154"/>
    </row>
    <row r="12" spans="1:16" ht="15.75" thickBot="1">
      <c r="A12" s="28" t="s">
        <v>55</v>
      </c>
      <c r="B12" s="29"/>
      <c r="C12" s="30"/>
      <c r="D12" s="30" t="s">
        <v>216</v>
      </c>
      <c r="E12" s="31"/>
      <c r="F12" s="56"/>
      <c r="G12" s="57"/>
      <c r="H12" s="57"/>
      <c r="I12" s="57"/>
      <c r="J12" s="57"/>
      <c r="K12" s="57"/>
      <c r="L12" s="57"/>
      <c r="M12" s="57"/>
      <c r="N12" s="57">
        <f>SUM(N13:N16)</f>
        <v>0</v>
      </c>
      <c r="O12" s="157">
        <f>N12/75</f>
        <v>0</v>
      </c>
      <c r="P12" s="152">
        <f>N12/15</f>
        <v>0</v>
      </c>
    </row>
    <row r="13" spans="1:16" ht="15.75" thickBot="1">
      <c r="A13" s="32" t="s">
        <v>219</v>
      </c>
      <c r="B13" s="33"/>
      <c r="C13" s="34"/>
      <c r="D13" s="40"/>
      <c r="E13" s="31"/>
      <c r="F13" s="16"/>
      <c r="N13">
        <f>SUM(F13:M13)</f>
        <v>0</v>
      </c>
      <c r="P13" s="153"/>
    </row>
    <row r="14" spans="1:16" ht="15.75" thickBot="1">
      <c r="A14" s="43" t="s">
        <v>220</v>
      </c>
      <c r="B14" s="45"/>
      <c r="C14" s="44"/>
      <c r="D14" s="51"/>
      <c r="E14" s="43"/>
      <c r="F14" s="16"/>
      <c r="N14">
        <f t="shared" ref="N14:N16" si="1">SUM(F14:M14)</f>
        <v>0</v>
      </c>
      <c r="P14" s="153"/>
    </row>
    <row r="15" spans="1:16" ht="15.75" thickBot="1">
      <c r="A15" s="43" t="s">
        <v>198</v>
      </c>
      <c r="B15" s="45" t="s">
        <v>19</v>
      </c>
      <c r="C15" s="44"/>
      <c r="D15" s="41"/>
      <c r="E15" s="43"/>
      <c r="F15" s="16"/>
      <c r="N15">
        <f t="shared" si="1"/>
        <v>0</v>
      </c>
      <c r="P15" s="153"/>
    </row>
    <row r="16" spans="1:16" ht="15.75" thickBot="1">
      <c r="A16" s="48" t="s">
        <v>54</v>
      </c>
      <c r="B16" s="67"/>
      <c r="C16" s="68"/>
      <c r="D16" s="51"/>
      <c r="E16" s="39"/>
      <c r="F16" s="17"/>
      <c r="G16" s="11"/>
      <c r="H16" s="11"/>
      <c r="I16" s="11"/>
      <c r="J16" s="11"/>
      <c r="K16" s="11"/>
      <c r="L16" s="11"/>
      <c r="M16" s="11"/>
      <c r="N16" s="11">
        <f t="shared" si="1"/>
        <v>0</v>
      </c>
      <c r="O16" s="158"/>
      <c r="P16" s="154"/>
    </row>
    <row r="17" spans="1:16" ht="15.75" thickBot="1">
      <c r="A17" s="28" t="s">
        <v>62</v>
      </c>
      <c r="B17" s="29"/>
      <c r="C17" s="30"/>
      <c r="D17" s="30" t="s">
        <v>221</v>
      </c>
      <c r="E17" s="31"/>
      <c r="F17" s="56"/>
      <c r="G17" s="57"/>
      <c r="H17" s="57"/>
      <c r="I17" s="57"/>
      <c r="J17" s="57"/>
      <c r="K17" s="57"/>
      <c r="L17" s="57"/>
      <c r="M17" s="57"/>
      <c r="N17" s="57">
        <f>SUM(N18:N22)</f>
        <v>0</v>
      </c>
      <c r="O17" s="157">
        <f>N17/750</f>
        <v>0</v>
      </c>
      <c r="P17" s="152">
        <f>N17/150</f>
        <v>0</v>
      </c>
    </row>
    <row r="18" spans="1:16" ht="15.75" thickBot="1">
      <c r="A18" s="32" t="s">
        <v>222</v>
      </c>
      <c r="B18" s="33"/>
      <c r="C18" s="34"/>
      <c r="D18" s="40"/>
      <c r="E18" s="31"/>
      <c r="F18" s="16"/>
      <c r="N18">
        <f>SUM(F18:M18)</f>
        <v>0</v>
      </c>
      <c r="P18" s="153"/>
    </row>
    <row r="19" spans="1:16" ht="15.75" thickBot="1">
      <c r="A19" s="32" t="s">
        <v>201</v>
      </c>
      <c r="B19" s="35"/>
      <c r="C19" s="34"/>
      <c r="D19" s="51"/>
      <c r="E19" s="31"/>
      <c r="F19" s="16"/>
      <c r="N19">
        <f t="shared" ref="N19:N22" si="2">SUM(F19:M19)</f>
        <v>0</v>
      </c>
      <c r="P19" s="153"/>
    </row>
    <row r="20" spans="1:16" ht="15.75" thickBot="1">
      <c r="A20" s="32" t="s">
        <v>223</v>
      </c>
      <c r="B20" s="33"/>
      <c r="C20" s="34"/>
      <c r="D20" s="42"/>
      <c r="E20" s="31"/>
      <c r="F20" s="16"/>
      <c r="N20">
        <f t="shared" si="2"/>
        <v>0</v>
      </c>
      <c r="P20" s="153"/>
    </row>
    <row r="21" spans="1:16" ht="15.75" thickBot="1">
      <c r="A21" s="32" t="s">
        <v>224</v>
      </c>
      <c r="B21" s="33"/>
      <c r="C21" s="34"/>
      <c r="D21" s="60"/>
      <c r="E21" s="31"/>
      <c r="F21" s="16"/>
      <c r="N21">
        <f t="shared" si="2"/>
        <v>0</v>
      </c>
      <c r="P21" s="153"/>
    </row>
    <row r="22" spans="1:16" ht="15.75" thickBot="1">
      <c r="A22" s="32" t="s">
        <v>54</v>
      </c>
      <c r="B22" s="33"/>
      <c r="C22" s="34"/>
      <c r="D22" s="60"/>
      <c r="E22" s="31"/>
      <c r="F22" s="17"/>
      <c r="G22" s="11"/>
      <c r="H22" s="11"/>
      <c r="I22" s="11"/>
      <c r="J22" s="11"/>
      <c r="K22" s="11"/>
      <c r="L22" s="11"/>
      <c r="M22" s="11"/>
      <c r="N22" s="11">
        <f t="shared" si="2"/>
        <v>0</v>
      </c>
      <c r="O22" s="158"/>
      <c r="P22" s="154"/>
    </row>
    <row r="23" spans="1:16" ht="15.75" thickBot="1">
      <c r="A23" s="76" t="s">
        <v>69</v>
      </c>
      <c r="B23" s="29"/>
      <c r="C23" s="30"/>
      <c r="D23" s="30" t="s">
        <v>225</v>
      </c>
      <c r="E23" s="31"/>
      <c r="F23" s="56"/>
      <c r="G23" s="57"/>
      <c r="H23" s="57"/>
      <c r="I23" s="57"/>
      <c r="J23" s="57"/>
      <c r="K23" s="57"/>
      <c r="L23" s="57"/>
      <c r="M23" s="57"/>
      <c r="N23" s="57">
        <f>SUM(N24:N34)</f>
        <v>0</v>
      </c>
      <c r="O23" s="157">
        <f>N23/150</f>
        <v>0</v>
      </c>
      <c r="P23" s="152">
        <f>N23/30</f>
        <v>0</v>
      </c>
    </row>
    <row r="24" spans="1:16" ht="15.75" thickBot="1">
      <c r="A24" s="32" t="s">
        <v>70</v>
      </c>
      <c r="B24" s="33"/>
      <c r="C24" s="34"/>
      <c r="D24" s="40"/>
      <c r="E24" s="31"/>
      <c r="F24" s="16"/>
      <c r="N24">
        <f>SUM(F24:M24)</f>
        <v>0</v>
      </c>
      <c r="P24" s="153"/>
    </row>
    <row r="25" spans="1:16" ht="15.75" thickBot="1">
      <c r="A25" s="32" t="s">
        <v>71</v>
      </c>
      <c r="B25" s="33"/>
      <c r="C25" s="31"/>
      <c r="D25" s="51"/>
      <c r="E25" s="31"/>
      <c r="F25" s="16"/>
      <c r="N25">
        <f t="shared" ref="N25:N34" si="3">SUM(F25:M25)</f>
        <v>0</v>
      </c>
      <c r="P25" s="153"/>
    </row>
    <row r="26" spans="1:16" ht="15.75" thickBot="1">
      <c r="A26" s="32" t="s">
        <v>72</v>
      </c>
      <c r="B26" s="33"/>
      <c r="C26" s="31"/>
      <c r="D26" s="41"/>
      <c r="E26" s="31"/>
      <c r="F26" s="16"/>
      <c r="N26">
        <f t="shared" si="3"/>
        <v>0</v>
      </c>
      <c r="P26" s="153"/>
    </row>
    <row r="27" spans="1:16" ht="15.75" thickBot="1">
      <c r="A27" s="32" t="s">
        <v>226</v>
      </c>
      <c r="B27" s="33"/>
      <c r="C27" s="31"/>
      <c r="D27" s="51"/>
      <c r="E27" s="31"/>
      <c r="F27" s="16"/>
      <c r="N27">
        <f t="shared" si="3"/>
        <v>0</v>
      </c>
      <c r="P27" s="153"/>
    </row>
    <row r="28" spans="1:16" ht="15.75" thickBot="1">
      <c r="A28" s="32" t="s">
        <v>74</v>
      </c>
      <c r="B28" s="35"/>
      <c r="C28" s="31"/>
      <c r="D28" s="41"/>
      <c r="E28" s="31"/>
      <c r="F28" s="16"/>
      <c r="N28">
        <f t="shared" si="3"/>
        <v>0</v>
      </c>
      <c r="P28" s="153"/>
    </row>
    <row r="29" spans="1:16" ht="15.75" thickBot="1">
      <c r="A29" s="32" t="s">
        <v>206</v>
      </c>
      <c r="B29" s="33"/>
      <c r="C29" s="31"/>
      <c r="D29" s="51"/>
      <c r="E29" s="31"/>
      <c r="F29" s="16"/>
      <c r="N29">
        <f t="shared" si="3"/>
        <v>0</v>
      </c>
      <c r="P29" s="153"/>
    </row>
    <row r="30" spans="1:16" ht="30.75" thickBot="1">
      <c r="A30" s="32" t="s">
        <v>207</v>
      </c>
      <c r="B30" s="35"/>
      <c r="C30" s="31"/>
      <c r="D30" s="41"/>
      <c r="E30" s="31"/>
      <c r="F30" s="16"/>
      <c r="N30">
        <f t="shared" si="3"/>
        <v>0</v>
      </c>
      <c r="P30" s="153"/>
    </row>
    <row r="31" spans="1:16" ht="30.75" thickBot="1">
      <c r="A31" s="32" t="s">
        <v>227</v>
      </c>
      <c r="B31" s="33"/>
      <c r="C31" s="31"/>
      <c r="D31" s="51"/>
      <c r="E31" s="31"/>
      <c r="F31" s="16"/>
      <c r="N31">
        <f t="shared" si="3"/>
        <v>0</v>
      </c>
      <c r="P31" s="153"/>
    </row>
    <row r="32" spans="1:16" ht="30.75" thickBot="1">
      <c r="A32" s="32" t="s">
        <v>228</v>
      </c>
      <c r="B32" s="33"/>
      <c r="C32" s="31"/>
      <c r="D32" s="41"/>
      <c r="E32" s="31"/>
      <c r="F32" s="16"/>
      <c r="N32">
        <f t="shared" si="3"/>
        <v>0</v>
      </c>
      <c r="P32" s="153"/>
    </row>
    <row r="33" spans="1:16" ht="15.75" thickBot="1">
      <c r="A33" s="32" t="s">
        <v>229</v>
      </c>
      <c r="B33" s="33"/>
      <c r="C33" s="31"/>
      <c r="D33" s="51"/>
      <c r="E33" s="31"/>
      <c r="F33" s="16"/>
      <c r="N33">
        <f t="shared" si="3"/>
        <v>0</v>
      </c>
      <c r="P33" s="153"/>
    </row>
    <row r="34" spans="1:16" ht="15.75" thickBot="1">
      <c r="A34" s="32" t="s">
        <v>208</v>
      </c>
      <c r="B34" s="33"/>
      <c r="C34" s="31"/>
      <c r="D34" s="63"/>
      <c r="E34" s="31"/>
      <c r="F34" s="17"/>
      <c r="G34" s="11"/>
      <c r="H34" s="11"/>
      <c r="I34" s="11"/>
      <c r="J34" s="11"/>
      <c r="K34" s="11"/>
      <c r="L34" s="11"/>
      <c r="M34" s="11"/>
      <c r="N34" s="11">
        <f t="shared" si="3"/>
        <v>0</v>
      </c>
      <c r="O34" s="158"/>
      <c r="P34" s="154"/>
    </row>
    <row r="35" spans="1:16" ht="15.75" thickBot="1">
      <c r="A35" s="76" t="s">
        <v>87</v>
      </c>
      <c r="B35" s="29"/>
      <c r="C35" s="30"/>
      <c r="D35" s="30" t="s">
        <v>230</v>
      </c>
      <c r="E35" s="31"/>
      <c r="F35" s="56"/>
      <c r="G35" s="57"/>
      <c r="H35" s="57"/>
      <c r="I35" s="57"/>
      <c r="J35" s="57"/>
      <c r="K35" s="57"/>
      <c r="L35" s="57"/>
      <c r="M35" s="57"/>
      <c r="N35" s="57">
        <f>SUM(N36:N38)</f>
        <v>0</v>
      </c>
      <c r="O35" s="157">
        <f>N35/375</f>
        <v>0</v>
      </c>
      <c r="P35" s="152">
        <f>N35/15</f>
        <v>0</v>
      </c>
    </row>
    <row r="36" spans="1:16" ht="15.75" thickBot="1">
      <c r="A36" s="32" t="s">
        <v>209</v>
      </c>
      <c r="B36" s="33"/>
      <c r="C36" s="31"/>
      <c r="D36" s="63"/>
      <c r="E36" s="31"/>
      <c r="F36" s="16"/>
      <c r="N36">
        <f>SUM(F36:M36)</f>
        <v>0</v>
      </c>
      <c r="P36" s="153"/>
    </row>
    <row r="37" spans="1:16" ht="15.75" thickBot="1">
      <c r="A37" s="32" t="s">
        <v>210</v>
      </c>
      <c r="B37" s="33"/>
      <c r="C37" s="31"/>
      <c r="D37" s="63"/>
      <c r="E37" s="31"/>
      <c r="F37" s="16"/>
      <c r="N37">
        <f t="shared" ref="N37:N39" si="4">SUM(F37:M37)</f>
        <v>0</v>
      </c>
      <c r="P37" s="153"/>
    </row>
    <row r="38" spans="1:16" ht="15.75" thickBot="1">
      <c r="A38" s="32" t="s">
        <v>211</v>
      </c>
      <c r="B38" s="33"/>
      <c r="C38" s="31"/>
      <c r="D38" s="63"/>
      <c r="E38" s="31"/>
      <c r="F38" s="17"/>
      <c r="G38" s="11"/>
      <c r="H38" s="11"/>
      <c r="I38" s="11"/>
      <c r="J38" s="11"/>
      <c r="K38" s="11"/>
      <c r="L38" s="11"/>
      <c r="M38" s="11"/>
      <c r="N38" s="11">
        <f t="shared" si="4"/>
        <v>0</v>
      </c>
      <c r="O38" s="158"/>
      <c r="P38" s="154"/>
    </row>
    <row r="39" spans="1:16" ht="15.75" thickBot="1">
      <c r="A39" s="76" t="s">
        <v>54</v>
      </c>
      <c r="B39" s="29"/>
      <c r="C39" s="30"/>
      <c r="D39" s="30" t="s">
        <v>216</v>
      </c>
      <c r="E39" s="31"/>
      <c r="F39" s="56"/>
      <c r="G39" s="57"/>
      <c r="H39" s="57"/>
      <c r="I39" s="57"/>
      <c r="J39" s="57"/>
      <c r="K39" s="57"/>
      <c r="L39" s="57"/>
      <c r="M39" s="57"/>
      <c r="N39" s="57">
        <f t="shared" si="4"/>
        <v>0</v>
      </c>
      <c r="O39" s="157">
        <f>N39/75</f>
        <v>0</v>
      </c>
      <c r="P39" s="152">
        <f>N39/15</f>
        <v>0</v>
      </c>
    </row>
    <row r="40" spans="1:16" s="72" customFormat="1" ht="20.45" customHeight="1" thickBot="1">
      <c r="A40" s="166" t="s">
        <v>231</v>
      </c>
      <c r="B40" s="167"/>
      <c r="C40" s="69" t="s">
        <v>232</v>
      </c>
      <c r="D40" s="69" t="s">
        <v>233</v>
      </c>
      <c r="E40" s="77"/>
      <c r="F40" s="21">
        <f>SUM(F4:F39)</f>
        <v>0</v>
      </c>
      <c r="G40" s="22">
        <f t="shared" ref="G40:M40" si="5">SUM(G4:G39)</f>
        <v>0</v>
      </c>
      <c r="H40" s="22">
        <f t="shared" si="5"/>
        <v>0</v>
      </c>
      <c r="I40" s="22">
        <f t="shared" si="5"/>
        <v>0</v>
      </c>
      <c r="J40" s="22">
        <f t="shared" si="5"/>
        <v>0</v>
      </c>
      <c r="K40" s="22">
        <f t="shared" si="5"/>
        <v>0</v>
      </c>
      <c r="L40" s="22">
        <f t="shared" si="5"/>
        <v>0</v>
      </c>
      <c r="M40" s="22">
        <f t="shared" si="5"/>
        <v>0</v>
      </c>
      <c r="N40" s="75">
        <f>N3+N12+N17+N23+N35+N39</f>
        <v>0</v>
      </c>
      <c r="O40" s="159">
        <f>N40/1500</f>
        <v>0</v>
      </c>
      <c r="P40" s="155">
        <f>N40/300</f>
        <v>0</v>
      </c>
    </row>
    <row r="41" spans="1:16" s="72" customFormat="1" ht="28.7" customHeight="1" thickBot="1">
      <c r="A41" s="166" t="s">
        <v>39</v>
      </c>
      <c r="B41" s="167"/>
      <c r="C41" s="192"/>
      <c r="D41" s="193"/>
      <c r="E41" s="194"/>
      <c r="O41" s="156"/>
      <c r="P41" s="156"/>
    </row>
    <row r="45" spans="1:16">
      <c r="B45" s="164"/>
      <c r="C45" t="s">
        <v>40</v>
      </c>
    </row>
    <row r="46" spans="1:16">
      <c r="B46" s="165"/>
      <c r="C46" t="s">
        <v>41</v>
      </c>
    </row>
  </sheetData>
  <mergeCells count="4">
    <mergeCell ref="A40:B40"/>
    <mergeCell ref="A41:B41"/>
    <mergeCell ref="C41:E41"/>
    <mergeCell ref="A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3"/>
  <sheetViews>
    <sheetView topLeftCell="A32" workbookViewId="0">
      <selection activeCell="B42" sqref="B42:D43"/>
    </sheetView>
  </sheetViews>
  <sheetFormatPr defaultRowHeight="15"/>
  <cols>
    <col min="1" max="1" width="31.42578125" customWidth="1"/>
    <col min="4" max="4" width="12.85546875" customWidth="1"/>
    <col min="5" max="5" width="19" customWidth="1"/>
    <col min="6" max="10" width="3.5703125" bestFit="1" customWidth="1"/>
    <col min="11" max="12" width="3.5703125" customWidth="1"/>
    <col min="13" max="13" width="16" customWidth="1"/>
    <col min="15" max="15" width="10.5703125" style="150" customWidth="1"/>
    <col min="16" max="16" width="12.42578125" style="150" customWidth="1"/>
  </cols>
  <sheetData>
    <row r="1" spans="1:16" s="72" customFormat="1" ht="16.5" thickBot="1">
      <c r="A1" s="24" t="s">
        <v>0</v>
      </c>
      <c r="B1" s="25"/>
      <c r="C1" s="25" t="s">
        <v>1</v>
      </c>
      <c r="D1" s="26" t="s">
        <v>42</v>
      </c>
      <c r="E1" s="25" t="s">
        <v>43</v>
      </c>
      <c r="O1" s="156"/>
      <c r="P1" s="156"/>
    </row>
    <row r="2" spans="1:16" ht="76.7" customHeight="1" thickBot="1">
      <c r="A2" s="173" t="s">
        <v>234</v>
      </c>
      <c r="B2" s="174"/>
      <c r="C2" s="174"/>
      <c r="D2" s="175"/>
      <c r="E2" s="27" t="s">
        <v>5</v>
      </c>
      <c r="F2" s="15">
        <v>44949</v>
      </c>
      <c r="G2" s="15">
        <v>44950</v>
      </c>
      <c r="H2" s="15">
        <v>44077</v>
      </c>
      <c r="I2" s="15">
        <v>44078</v>
      </c>
      <c r="J2" s="15">
        <v>44079</v>
      </c>
      <c r="K2" s="15"/>
      <c r="L2" s="15"/>
      <c r="M2" s="73" t="s">
        <v>6</v>
      </c>
      <c r="N2" s="94" t="s">
        <v>7</v>
      </c>
      <c r="O2" s="151" t="s">
        <v>235</v>
      </c>
      <c r="P2" s="151" t="s">
        <v>236</v>
      </c>
    </row>
    <row r="3" spans="1:16" ht="15.75" thickBot="1">
      <c r="A3" s="52" t="s">
        <v>191</v>
      </c>
      <c r="B3" s="66"/>
      <c r="C3" s="55">
        <v>3</v>
      </c>
      <c r="D3" s="55" t="s">
        <v>216</v>
      </c>
      <c r="E3" s="39"/>
      <c r="F3" s="56"/>
      <c r="G3" s="57"/>
      <c r="H3" s="57"/>
      <c r="I3" s="57"/>
      <c r="J3" s="57"/>
      <c r="K3" s="57"/>
      <c r="L3" s="57"/>
      <c r="M3" s="57"/>
      <c r="N3" s="57">
        <f>SUM(N4:N8)</f>
        <v>0</v>
      </c>
      <c r="O3" s="157">
        <f>N3/75</f>
        <v>0</v>
      </c>
      <c r="P3" s="152">
        <f>N3/15</f>
        <v>0</v>
      </c>
    </row>
    <row r="4" spans="1:16" ht="15.75" thickBot="1">
      <c r="A4" s="32" t="s">
        <v>46</v>
      </c>
      <c r="B4" s="33"/>
      <c r="C4" s="34"/>
      <c r="D4" s="40"/>
      <c r="E4" s="31"/>
      <c r="F4" s="16"/>
      <c r="N4">
        <f>SUM(F4:M4)</f>
        <v>0</v>
      </c>
      <c r="P4" s="153"/>
    </row>
    <row r="5" spans="1:16" ht="15.75" thickBot="1">
      <c r="A5" s="32" t="s">
        <v>53</v>
      </c>
      <c r="B5" s="33"/>
      <c r="C5" s="34"/>
      <c r="D5" s="51"/>
      <c r="E5" s="31"/>
      <c r="F5" s="16"/>
      <c r="N5">
        <f t="shared" ref="N5:N8" si="0">SUM(F5:M5)</f>
        <v>0</v>
      </c>
      <c r="P5" s="153"/>
    </row>
    <row r="6" spans="1:16" ht="15.75" thickBot="1">
      <c r="A6" s="32" t="s">
        <v>52</v>
      </c>
      <c r="B6" s="35"/>
      <c r="C6" s="34"/>
      <c r="D6" s="42"/>
      <c r="E6" s="31"/>
      <c r="F6" s="16"/>
      <c r="N6">
        <f t="shared" si="0"/>
        <v>0</v>
      </c>
      <c r="P6" s="153"/>
    </row>
    <row r="7" spans="1:16" ht="15.75" thickBot="1">
      <c r="A7" s="32" t="s">
        <v>237</v>
      </c>
      <c r="B7" s="35"/>
      <c r="C7" s="34"/>
      <c r="D7" s="60"/>
      <c r="E7" s="31"/>
      <c r="F7" s="16"/>
      <c r="N7">
        <f t="shared" si="0"/>
        <v>0</v>
      </c>
      <c r="P7" s="153"/>
    </row>
    <row r="8" spans="1:16" ht="15.75" thickBot="1">
      <c r="A8" s="32" t="s">
        <v>54</v>
      </c>
      <c r="B8" s="35"/>
      <c r="C8" s="34"/>
      <c r="D8" s="60"/>
      <c r="E8" s="31"/>
      <c r="F8" s="17"/>
      <c r="G8" s="11"/>
      <c r="H8" s="11"/>
      <c r="I8" s="11"/>
      <c r="J8" s="11"/>
      <c r="K8" s="11"/>
      <c r="L8" s="11"/>
      <c r="M8" s="11"/>
      <c r="N8" s="11">
        <f t="shared" si="0"/>
        <v>0</v>
      </c>
      <c r="O8" s="158"/>
      <c r="P8" s="154"/>
    </row>
    <row r="9" spans="1:16" ht="15.75" thickBot="1">
      <c r="A9" s="28" t="s">
        <v>55</v>
      </c>
      <c r="B9" s="29"/>
      <c r="C9" s="30"/>
      <c r="D9" s="30" t="s">
        <v>216</v>
      </c>
      <c r="E9" s="31"/>
      <c r="F9" s="56"/>
      <c r="G9" s="57"/>
      <c r="H9" s="57"/>
      <c r="I9" s="57"/>
      <c r="J9" s="57"/>
      <c r="K9" s="57"/>
      <c r="L9" s="57"/>
      <c r="M9" s="57"/>
      <c r="N9" s="57">
        <f>SUM(N10:N15)</f>
        <v>0</v>
      </c>
      <c r="O9" s="157">
        <f>N9/75</f>
        <v>0</v>
      </c>
      <c r="P9" s="152">
        <f>N9/15</f>
        <v>0</v>
      </c>
    </row>
    <row r="10" spans="1:16" ht="15.75" thickBot="1">
      <c r="A10" s="32" t="s">
        <v>238</v>
      </c>
      <c r="B10" s="33"/>
      <c r="C10" s="34"/>
      <c r="D10" s="40"/>
      <c r="E10" s="31"/>
      <c r="F10" s="16"/>
      <c r="N10">
        <f>SUM(F10:M10)</f>
        <v>0</v>
      </c>
      <c r="P10" s="153"/>
    </row>
    <row r="11" spans="1:16" ht="15.75" thickBot="1">
      <c r="A11" s="43" t="s">
        <v>239</v>
      </c>
      <c r="B11" s="45"/>
      <c r="C11" s="44"/>
      <c r="D11" s="40"/>
      <c r="E11" s="43"/>
      <c r="F11" s="16"/>
      <c r="N11">
        <f t="shared" ref="N11:N15" si="1">SUM(F11:M11)</f>
        <v>0</v>
      </c>
      <c r="P11" s="153"/>
    </row>
    <row r="12" spans="1:16" ht="15.75" thickBot="1">
      <c r="A12" s="48" t="s">
        <v>59</v>
      </c>
      <c r="B12" s="67"/>
      <c r="C12" s="68"/>
      <c r="D12" s="51"/>
      <c r="E12" s="39"/>
      <c r="F12" s="16"/>
      <c r="N12">
        <f t="shared" si="1"/>
        <v>0</v>
      </c>
      <c r="P12" s="153"/>
    </row>
    <row r="13" spans="1:16" ht="15.75" thickBot="1">
      <c r="A13" s="32" t="s">
        <v>240</v>
      </c>
      <c r="B13" s="33"/>
      <c r="C13" s="34"/>
      <c r="D13" s="41"/>
      <c r="E13" s="31"/>
      <c r="F13" s="16"/>
      <c r="N13">
        <f t="shared" si="1"/>
        <v>0</v>
      </c>
      <c r="P13" s="153"/>
    </row>
    <row r="14" spans="1:16" ht="15.75" thickBot="1">
      <c r="A14" s="43" t="s">
        <v>198</v>
      </c>
      <c r="B14" s="45" t="s">
        <v>19</v>
      </c>
      <c r="C14" s="44"/>
      <c r="D14" s="51"/>
      <c r="E14" s="43"/>
      <c r="F14" s="16"/>
      <c r="N14">
        <f t="shared" si="1"/>
        <v>0</v>
      </c>
      <c r="P14" s="153"/>
    </row>
    <row r="15" spans="1:16" ht="15.75" thickBot="1">
      <c r="A15" s="48" t="s">
        <v>54</v>
      </c>
      <c r="B15" s="67"/>
      <c r="C15" s="68"/>
      <c r="D15" s="51"/>
      <c r="E15" s="39"/>
      <c r="F15" s="17"/>
      <c r="G15" s="11"/>
      <c r="H15" s="11"/>
      <c r="I15" s="11"/>
      <c r="J15" s="11"/>
      <c r="K15" s="11"/>
      <c r="L15" s="11"/>
      <c r="M15" s="11"/>
      <c r="N15" s="11">
        <f t="shared" si="1"/>
        <v>0</v>
      </c>
      <c r="O15" s="158"/>
      <c r="P15" s="154"/>
    </row>
    <row r="16" spans="1:16" ht="15.75" thickBot="1">
      <c r="A16" s="28" t="s">
        <v>62</v>
      </c>
      <c r="B16" s="29"/>
      <c r="C16" s="30"/>
      <c r="D16" s="30" t="s">
        <v>221</v>
      </c>
      <c r="E16" s="31"/>
      <c r="F16" s="56"/>
      <c r="G16" s="57"/>
      <c r="H16" s="57"/>
      <c r="I16" s="57"/>
      <c r="J16" s="57"/>
      <c r="K16" s="57"/>
      <c r="L16" s="57"/>
      <c r="M16" s="57"/>
      <c r="N16" s="57">
        <f>SUM(N17:N22)</f>
        <v>0</v>
      </c>
      <c r="O16" s="157">
        <f>N16/750</f>
        <v>0</v>
      </c>
      <c r="P16" s="152">
        <f>N16/150</f>
        <v>0</v>
      </c>
    </row>
    <row r="17" spans="1:16" ht="15.75" thickBot="1">
      <c r="A17" s="32" t="s">
        <v>241</v>
      </c>
      <c r="B17" s="33"/>
      <c r="C17" s="34"/>
      <c r="D17" s="40"/>
      <c r="E17" s="31"/>
      <c r="F17" s="16"/>
      <c r="N17">
        <f>SUM(F17:M17)</f>
        <v>0</v>
      </c>
      <c r="P17" s="153"/>
    </row>
    <row r="18" spans="1:16" ht="15.75" thickBot="1">
      <c r="A18" s="32" t="s">
        <v>242</v>
      </c>
      <c r="B18" s="35"/>
      <c r="C18" s="34"/>
      <c r="D18" s="51"/>
      <c r="E18" s="31"/>
      <c r="F18" s="16"/>
      <c r="N18">
        <f t="shared" ref="N18:N22" si="2">SUM(F18:M18)</f>
        <v>0</v>
      </c>
      <c r="P18" s="153"/>
    </row>
    <row r="19" spans="1:16" ht="15.75" thickBot="1">
      <c r="A19" s="32" t="s">
        <v>243</v>
      </c>
      <c r="B19" s="33"/>
      <c r="C19" s="34"/>
      <c r="D19" s="42"/>
      <c r="E19" s="31"/>
      <c r="F19" s="16"/>
      <c r="N19">
        <f t="shared" si="2"/>
        <v>0</v>
      </c>
      <c r="P19" s="153"/>
    </row>
    <row r="20" spans="1:16" ht="15.75" thickBot="1">
      <c r="A20" s="32" t="s">
        <v>244</v>
      </c>
      <c r="B20" s="33"/>
      <c r="C20" s="34"/>
      <c r="D20" s="60"/>
      <c r="E20" s="31"/>
      <c r="F20" s="16"/>
      <c r="N20">
        <f t="shared" si="2"/>
        <v>0</v>
      </c>
      <c r="P20" s="153"/>
    </row>
    <row r="21" spans="1:16" ht="15.75" thickBot="1">
      <c r="A21" s="32" t="s">
        <v>223</v>
      </c>
      <c r="B21" s="33"/>
      <c r="C21" s="34"/>
      <c r="D21" s="60"/>
      <c r="E21" s="31"/>
      <c r="F21" s="16"/>
      <c r="N21">
        <f t="shared" si="2"/>
        <v>0</v>
      </c>
      <c r="P21" s="153"/>
    </row>
    <row r="22" spans="1:16" ht="15.75" thickBot="1">
      <c r="A22" s="32" t="s">
        <v>54</v>
      </c>
      <c r="B22" s="33"/>
      <c r="C22" s="34"/>
      <c r="D22" s="60"/>
      <c r="E22" s="31"/>
      <c r="F22" s="17"/>
      <c r="G22" s="11"/>
      <c r="H22" s="11"/>
      <c r="I22" s="11"/>
      <c r="J22" s="11"/>
      <c r="K22" s="11"/>
      <c r="L22" s="11"/>
      <c r="M22" s="11"/>
      <c r="N22" s="11">
        <f t="shared" si="2"/>
        <v>0</v>
      </c>
      <c r="O22" s="158"/>
      <c r="P22" s="154"/>
    </row>
    <row r="23" spans="1:16" ht="15.75" thickBot="1">
      <c r="A23" s="76" t="s">
        <v>69</v>
      </c>
      <c r="B23" s="29"/>
      <c r="C23" s="30"/>
      <c r="D23" s="30" t="s">
        <v>225</v>
      </c>
      <c r="E23" s="31"/>
      <c r="F23" s="56"/>
      <c r="G23" s="57"/>
      <c r="H23" s="57"/>
      <c r="I23" s="57"/>
      <c r="J23" s="57"/>
      <c r="K23" s="57"/>
      <c r="L23" s="57"/>
      <c r="M23" s="57"/>
      <c r="N23" s="57">
        <f>SUM(N24:N33)</f>
        <v>0</v>
      </c>
      <c r="O23" s="157">
        <f>N23/150</f>
        <v>0</v>
      </c>
      <c r="P23" s="152">
        <f>N23/30</f>
        <v>0</v>
      </c>
    </row>
    <row r="24" spans="1:16" ht="15.75" thickBot="1">
      <c r="A24" s="32" t="s">
        <v>70</v>
      </c>
      <c r="B24" s="33"/>
      <c r="C24" s="34"/>
      <c r="D24" s="40"/>
      <c r="E24" s="31"/>
      <c r="F24" s="16"/>
      <c r="N24">
        <f>SUM(F24:M24)</f>
        <v>0</v>
      </c>
      <c r="P24" s="153"/>
    </row>
    <row r="25" spans="1:16" ht="15.75" thickBot="1">
      <c r="A25" s="32" t="s">
        <v>71</v>
      </c>
      <c r="B25" s="33"/>
      <c r="C25" s="31"/>
      <c r="D25" s="51"/>
      <c r="E25" s="31"/>
      <c r="F25" s="16"/>
      <c r="N25">
        <f t="shared" ref="N25:N33" si="3">SUM(F25:M25)</f>
        <v>0</v>
      </c>
      <c r="P25" s="153"/>
    </row>
    <row r="26" spans="1:16" ht="15.75" thickBot="1">
      <c r="A26" s="32" t="s">
        <v>72</v>
      </c>
      <c r="B26" s="33"/>
      <c r="C26" s="31"/>
      <c r="D26" s="41"/>
      <c r="E26" s="31"/>
      <c r="F26" s="16"/>
      <c r="N26">
        <f t="shared" si="3"/>
        <v>0</v>
      </c>
      <c r="P26" s="153"/>
    </row>
    <row r="27" spans="1:16" ht="15.75" thickBot="1">
      <c r="A27" s="32" t="s">
        <v>226</v>
      </c>
      <c r="B27" s="33"/>
      <c r="C27" s="31"/>
      <c r="D27" s="51"/>
      <c r="E27" s="31"/>
      <c r="F27" s="16"/>
      <c r="N27">
        <f t="shared" si="3"/>
        <v>0</v>
      </c>
      <c r="P27" s="153"/>
    </row>
    <row r="28" spans="1:16" ht="15.75" thickBot="1">
      <c r="A28" s="32" t="s">
        <v>74</v>
      </c>
      <c r="B28" s="35"/>
      <c r="C28" s="31"/>
      <c r="D28" s="41"/>
      <c r="E28" s="31"/>
      <c r="F28" s="16"/>
      <c r="N28">
        <f t="shared" si="3"/>
        <v>0</v>
      </c>
      <c r="P28" s="153"/>
    </row>
    <row r="29" spans="1:16" ht="15.75" thickBot="1">
      <c r="A29" s="32" t="s">
        <v>206</v>
      </c>
      <c r="B29" s="33"/>
      <c r="C29" s="31"/>
      <c r="D29" s="51"/>
      <c r="E29" s="31"/>
      <c r="F29" s="16"/>
      <c r="N29">
        <f t="shared" si="3"/>
        <v>0</v>
      </c>
      <c r="P29" s="153"/>
    </row>
    <row r="30" spans="1:16" ht="30.75" thickBot="1">
      <c r="A30" s="32" t="s">
        <v>207</v>
      </c>
      <c r="B30" s="35"/>
      <c r="C30" s="31"/>
      <c r="D30" s="41"/>
      <c r="E30" s="31"/>
      <c r="F30" s="16"/>
      <c r="N30">
        <f t="shared" si="3"/>
        <v>0</v>
      </c>
      <c r="P30" s="153"/>
    </row>
    <row r="31" spans="1:16" ht="30.75" thickBot="1">
      <c r="A31" s="32" t="s">
        <v>227</v>
      </c>
      <c r="B31" s="33"/>
      <c r="C31" s="31"/>
      <c r="D31" s="51"/>
      <c r="E31" s="31"/>
      <c r="F31" s="16"/>
      <c r="N31">
        <f t="shared" si="3"/>
        <v>0</v>
      </c>
      <c r="P31" s="153"/>
    </row>
    <row r="32" spans="1:16" ht="30.75" thickBot="1">
      <c r="A32" s="32" t="s">
        <v>228</v>
      </c>
      <c r="B32" s="33"/>
      <c r="C32" s="31"/>
      <c r="D32" s="41"/>
      <c r="E32" s="31"/>
      <c r="F32" s="16"/>
      <c r="N32">
        <f t="shared" si="3"/>
        <v>0</v>
      </c>
      <c r="P32" s="153"/>
    </row>
    <row r="33" spans="1:16" ht="15.75" thickBot="1">
      <c r="A33" s="32" t="s">
        <v>229</v>
      </c>
      <c r="B33" s="33"/>
      <c r="C33" s="31"/>
      <c r="D33" s="51"/>
      <c r="E33" s="31"/>
      <c r="F33" s="17"/>
      <c r="G33" s="11"/>
      <c r="H33" s="11"/>
      <c r="I33" s="11"/>
      <c r="J33" s="11"/>
      <c r="K33" s="11"/>
      <c r="L33" s="11"/>
      <c r="M33" s="11"/>
      <c r="N33" s="11">
        <f t="shared" si="3"/>
        <v>0</v>
      </c>
      <c r="O33" s="158"/>
      <c r="P33" s="154"/>
    </row>
    <row r="34" spans="1:16" ht="15.75" thickBot="1">
      <c r="A34" s="76" t="s">
        <v>87</v>
      </c>
      <c r="B34" s="29"/>
      <c r="C34" s="30"/>
      <c r="D34" s="30" t="s">
        <v>245</v>
      </c>
      <c r="E34" s="31"/>
      <c r="F34" s="56"/>
      <c r="G34" s="57"/>
      <c r="H34" s="57"/>
      <c r="I34" s="57"/>
      <c r="J34" s="57"/>
      <c r="K34" s="57"/>
      <c r="L34" s="57"/>
      <c r="M34" s="57"/>
      <c r="N34" s="57">
        <f>SUM(N35)</f>
        <v>0</v>
      </c>
      <c r="O34" s="157">
        <f>N34/375</f>
        <v>0</v>
      </c>
      <c r="P34" s="152">
        <f>N34/75</f>
        <v>0</v>
      </c>
    </row>
    <row r="35" spans="1:16" ht="15.75" thickBot="1">
      <c r="A35" s="32" t="s">
        <v>246</v>
      </c>
      <c r="B35" s="33"/>
      <c r="C35" s="31"/>
      <c r="D35" s="63"/>
      <c r="E35" s="31"/>
      <c r="F35" s="17"/>
      <c r="G35" s="11"/>
      <c r="H35" s="11"/>
      <c r="I35" s="11"/>
      <c r="J35" s="11"/>
      <c r="K35" s="11"/>
      <c r="L35" s="11"/>
      <c r="M35" s="11"/>
      <c r="N35" s="11">
        <f>SUM(F35:M35)</f>
        <v>0</v>
      </c>
      <c r="O35" s="158"/>
      <c r="P35" s="154"/>
    </row>
    <row r="36" spans="1:16" ht="15.75" thickBot="1">
      <c r="A36" s="76" t="s">
        <v>54</v>
      </c>
      <c r="B36" s="29"/>
      <c r="C36" s="30"/>
      <c r="D36" s="30" t="s">
        <v>216</v>
      </c>
      <c r="E36" s="31"/>
      <c r="F36" s="56"/>
      <c r="G36" s="57"/>
      <c r="H36" s="57"/>
      <c r="I36" s="57"/>
      <c r="J36" s="57"/>
      <c r="K36" s="57"/>
      <c r="L36" s="57"/>
      <c r="M36" s="57"/>
      <c r="N36" s="57">
        <f>SUM(F36:M36)</f>
        <v>0</v>
      </c>
      <c r="O36" s="157">
        <f>N36/75</f>
        <v>0</v>
      </c>
      <c r="P36" s="152">
        <f>N36/15</f>
        <v>0</v>
      </c>
    </row>
    <row r="37" spans="1:16" ht="29.45" customHeight="1" thickBot="1">
      <c r="A37" s="166" t="s">
        <v>247</v>
      </c>
      <c r="B37" s="167"/>
      <c r="C37" s="69" t="s">
        <v>232</v>
      </c>
      <c r="D37" s="78" t="s">
        <v>233</v>
      </c>
      <c r="E37" s="77"/>
      <c r="F37" s="21">
        <f>SUM(F4:F36)</f>
        <v>0</v>
      </c>
      <c r="G37" s="22">
        <f t="shared" ref="G37:P37" si="4">SUM(G4:G36)</f>
        <v>0</v>
      </c>
      <c r="H37" s="22">
        <f t="shared" si="4"/>
        <v>0</v>
      </c>
      <c r="I37" s="22">
        <f t="shared" si="4"/>
        <v>0</v>
      </c>
      <c r="J37" s="22">
        <f t="shared" si="4"/>
        <v>0</v>
      </c>
      <c r="K37" s="22">
        <f t="shared" si="4"/>
        <v>0</v>
      </c>
      <c r="L37" s="22">
        <f t="shared" si="4"/>
        <v>0</v>
      </c>
      <c r="M37" s="22">
        <f t="shared" si="4"/>
        <v>0</v>
      </c>
      <c r="N37" s="75">
        <f>N3+N9+N16+N23+N34+N36</f>
        <v>0</v>
      </c>
      <c r="O37" s="159">
        <f t="shared" si="4"/>
        <v>0</v>
      </c>
      <c r="P37" s="155">
        <f t="shared" si="4"/>
        <v>0</v>
      </c>
    </row>
    <row r="38" spans="1:16" ht="28.7" customHeight="1" thickBot="1">
      <c r="A38" s="166" t="s">
        <v>39</v>
      </c>
      <c r="B38" s="167"/>
      <c r="C38" s="170"/>
      <c r="D38" s="171"/>
      <c r="E38" s="172"/>
    </row>
    <row r="42" spans="1:16">
      <c r="B42" s="164"/>
      <c r="C42" t="s">
        <v>40</v>
      </c>
    </row>
    <row r="43" spans="1:16">
      <c r="B43" s="165"/>
      <c r="C43" t="s">
        <v>41</v>
      </c>
    </row>
  </sheetData>
  <mergeCells count="4">
    <mergeCell ref="A37:B37"/>
    <mergeCell ref="A38:B38"/>
    <mergeCell ref="C38:E38"/>
    <mergeCell ref="A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topLeftCell="A30" workbookViewId="0">
      <selection activeCell="B43" sqref="B43:D44"/>
    </sheetView>
  </sheetViews>
  <sheetFormatPr defaultRowHeight="15"/>
  <cols>
    <col min="1" max="1" width="34.42578125" customWidth="1"/>
    <col min="4" max="4" width="10.140625" customWidth="1"/>
    <col min="5" max="5" width="15.42578125" customWidth="1"/>
    <col min="6" max="10" width="3.5703125" bestFit="1" customWidth="1"/>
    <col min="11" max="12" width="3.5703125" customWidth="1"/>
    <col min="13" max="13" width="16.85546875" customWidth="1"/>
    <col min="15" max="15" width="11.5703125" style="150" customWidth="1"/>
    <col min="16" max="16" width="14.42578125" style="150" customWidth="1"/>
  </cols>
  <sheetData>
    <row r="1" spans="1:16" s="72" customFormat="1" ht="22.7" customHeight="1" thickBot="1">
      <c r="A1" s="24" t="s">
        <v>0</v>
      </c>
      <c r="B1" s="25"/>
      <c r="C1" s="25" t="s">
        <v>1</v>
      </c>
      <c r="D1" s="26" t="s">
        <v>42</v>
      </c>
      <c r="E1" s="25" t="s">
        <v>43</v>
      </c>
      <c r="O1" s="156"/>
      <c r="P1" s="156"/>
    </row>
    <row r="2" spans="1:16" ht="87" customHeight="1" thickBot="1">
      <c r="A2" s="173" t="s">
        <v>248</v>
      </c>
      <c r="B2" s="174"/>
      <c r="C2" s="174"/>
      <c r="D2" s="175"/>
      <c r="E2" s="27" t="s">
        <v>5</v>
      </c>
      <c r="F2" s="15">
        <v>44075</v>
      </c>
      <c r="G2" s="15">
        <v>44076</v>
      </c>
      <c r="H2" s="15">
        <v>44077</v>
      </c>
      <c r="I2" s="15">
        <v>44078</v>
      </c>
      <c r="J2" s="15">
        <v>44079</v>
      </c>
      <c r="K2" s="15"/>
      <c r="L2" s="15"/>
      <c r="M2" s="73" t="s">
        <v>6</v>
      </c>
      <c r="N2" s="94" t="s">
        <v>7</v>
      </c>
      <c r="O2" s="151" t="s">
        <v>249</v>
      </c>
      <c r="P2" s="151" t="s">
        <v>250</v>
      </c>
    </row>
    <row r="3" spans="1:16" ht="15.75" thickBot="1">
      <c r="A3" s="52" t="s">
        <v>191</v>
      </c>
      <c r="B3" s="66"/>
      <c r="C3" s="55"/>
      <c r="D3" s="55" t="s">
        <v>216</v>
      </c>
      <c r="E3" s="39"/>
      <c r="F3" s="56"/>
      <c r="G3" s="57"/>
      <c r="H3" s="57"/>
      <c r="I3" s="57"/>
      <c r="J3" s="57"/>
      <c r="K3" s="57"/>
      <c r="L3" s="57"/>
      <c r="M3" s="57"/>
      <c r="N3" s="57">
        <f>SUM(N4:N11)</f>
        <v>0</v>
      </c>
      <c r="O3" s="157">
        <f>N3/75</f>
        <v>0</v>
      </c>
      <c r="P3" s="152">
        <f>N3/15</f>
        <v>0</v>
      </c>
    </row>
    <row r="4" spans="1:16" ht="15.75" thickBot="1">
      <c r="A4" s="32" t="s">
        <v>46</v>
      </c>
      <c r="B4" s="33"/>
      <c r="C4" s="34"/>
      <c r="D4" s="40"/>
      <c r="E4" s="31"/>
      <c r="F4" s="16"/>
      <c r="N4">
        <f>SUM(F4:M4)</f>
        <v>0</v>
      </c>
      <c r="P4" s="153"/>
    </row>
    <row r="5" spans="1:16" ht="15.75" thickBot="1">
      <c r="A5" s="32" t="s">
        <v>217</v>
      </c>
      <c r="B5" s="33"/>
      <c r="C5" s="34"/>
      <c r="D5" s="51"/>
      <c r="E5" s="31"/>
      <c r="F5" s="16"/>
      <c r="N5">
        <f t="shared" ref="N5:N11" si="0">SUM(F5:M5)</f>
        <v>0</v>
      </c>
      <c r="P5" s="153"/>
    </row>
    <row r="6" spans="1:16" ht="15.75" thickBot="1">
      <c r="A6" s="32" t="s">
        <v>192</v>
      </c>
      <c r="B6" s="33"/>
      <c r="C6" s="34"/>
      <c r="D6" s="41"/>
      <c r="E6" s="31"/>
      <c r="F6" s="16"/>
      <c r="N6">
        <f t="shared" si="0"/>
        <v>0</v>
      </c>
      <c r="P6" s="153"/>
    </row>
    <row r="7" spans="1:16" ht="15.75" thickBot="1">
      <c r="A7" s="32" t="s">
        <v>53</v>
      </c>
      <c r="B7" s="33"/>
      <c r="C7" s="34"/>
      <c r="D7" s="51"/>
      <c r="E7" s="31"/>
      <c r="F7" s="16"/>
      <c r="N7">
        <f t="shared" si="0"/>
        <v>0</v>
      </c>
      <c r="P7" s="153"/>
    </row>
    <row r="8" spans="1:16" ht="15.75" thickBot="1">
      <c r="A8" s="32" t="s">
        <v>194</v>
      </c>
      <c r="B8" s="35"/>
      <c r="C8" s="34"/>
      <c r="D8" s="42"/>
      <c r="E8" s="31"/>
      <c r="F8" s="16"/>
      <c r="N8">
        <f t="shared" si="0"/>
        <v>0</v>
      </c>
      <c r="P8" s="153"/>
    </row>
    <row r="9" spans="1:16" ht="18.75" thickBot="1">
      <c r="A9" s="32" t="s">
        <v>218</v>
      </c>
      <c r="B9" s="35"/>
      <c r="C9" s="34"/>
      <c r="D9" s="60"/>
      <c r="E9" s="31"/>
      <c r="F9" s="16"/>
      <c r="N9">
        <f t="shared" si="0"/>
        <v>0</v>
      </c>
      <c r="P9" s="153"/>
    </row>
    <row r="10" spans="1:16" ht="15.75" thickBot="1">
      <c r="A10" s="32" t="s">
        <v>195</v>
      </c>
      <c r="B10" s="35"/>
      <c r="C10" s="34"/>
      <c r="D10" s="60"/>
      <c r="E10" s="31"/>
      <c r="F10" s="16"/>
      <c r="N10">
        <f t="shared" si="0"/>
        <v>0</v>
      </c>
      <c r="P10" s="153"/>
    </row>
    <row r="11" spans="1:16" ht="15.75" thickBot="1">
      <c r="A11" s="32" t="s">
        <v>54</v>
      </c>
      <c r="B11" s="35"/>
      <c r="C11" s="34"/>
      <c r="D11" s="60"/>
      <c r="E11" s="31"/>
      <c r="F11" s="17"/>
      <c r="G11" s="11"/>
      <c r="H11" s="11"/>
      <c r="I11" s="11"/>
      <c r="J11" s="11"/>
      <c r="K11" s="11"/>
      <c r="L11" s="11"/>
      <c r="M11" s="11"/>
      <c r="N11" s="11">
        <f t="shared" si="0"/>
        <v>0</v>
      </c>
      <c r="O11" s="158"/>
      <c r="P11" s="154"/>
    </row>
    <row r="12" spans="1:16" ht="15.75" thickBot="1">
      <c r="A12" s="28" t="s">
        <v>55</v>
      </c>
      <c r="B12" s="29"/>
      <c r="C12" s="30"/>
      <c r="D12" s="30" t="s">
        <v>216</v>
      </c>
      <c r="E12" s="31"/>
      <c r="F12" s="56"/>
      <c r="G12" s="57"/>
      <c r="H12" s="57"/>
      <c r="I12" s="57"/>
      <c r="J12" s="57"/>
      <c r="K12" s="57"/>
      <c r="L12" s="57"/>
      <c r="M12" s="57"/>
      <c r="N12" s="57">
        <f>SUM(N13:N17)</f>
        <v>0</v>
      </c>
      <c r="O12" s="157">
        <f>N12/75</f>
        <v>0</v>
      </c>
      <c r="P12" s="152">
        <f>N12/15</f>
        <v>0</v>
      </c>
    </row>
    <row r="13" spans="1:16" ht="15.75" thickBot="1">
      <c r="A13" s="32" t="s">
        <v>239</v>
      </c>
      <c r="B13" s="33"/>
      <c r="C13" s="34"/>
      <c r="D13" s="40"/>
      <c r="E13" s="31"/>
      <c r="F13" s="16"/>
      <c r="N13">
        <f>SUM(F13:M13)</f>
        <v>0</v>
      </c>
      <c r="P13" s="153"/>
    </row>
    <row r="14" spans="1:16" ht="15.75" thickBot="1">
      <c r="A14" s="43" t="s">
        <v>251</v>
      </c>
      <c r="B14" s="45"/>
      <c r="C14" s="44"/>
      <c r="D14" s="51"/>
      <c r="E14" s="43"/>
      <c r="F14" s="16"/>
      <c r="N14">
        <f t="shared" ref="N14:N17" si="1">SUM(F14:M14)</f>
        <v>0</v>
      </c>
      <c r="P14" s="153"/>
    </row>
    <row r="15" spans="1:16" ht="15.75" thickBot="1">
      <c r="A15" s="43" t="s">
        <v>201</v>
      </c>
      <c r="B15" s="45" t="s">
        <v>19</v>
      </c>
      <c r="C15" s="44"/>
      <c r="D15" s="41"/>
      <c r="E15" s="43"/>
      <c r="F15" s="16"/>
      <c r="N15">
        <f t="shared" si="1"/>
        <v>0</v>
      </c>
      <c r="P15" s="153"/>
    </row>
    <row r="16" spans="1:16" ht="15.75" thickBot="1">
      <c r="A16" s="48" t="s">
        <v>223</v>
      </c>
      <c r="B16" s="67"/>
      <c r="C16" s="68"/>
      <c r="D16" s="51"/>
      <c r="E16" s="39"/>
      <c r="F16" s="16"/>
      <c r="N16">
        <f t="shared" si="1"/>
        <v>0</v>
      </c>
      <c r="P16" s="153"/>
    </row>
    <row r="17" spans="1:16" ht="15.75" thickBot="1">
      <c r="A17" s="32" t="s">
        <v>54</v>
      </c>
      <c r="B17" s="33"/>
      <c r="C17" s="34"/>
      <c r="D17" s="42"/>
      <c r="E17" s="31"/>
      <c r="F17" s="17"/>
      <c r="G17" s="11"/>
      <c r="H17" s="11"/>
      <c r="I17" s="11"/>
      <c r="J17" s="11"/>
      <c r="K17" s="11"/>
      <c r="L17" s="11"/>
      <c r="M17" s="11"/>
      <c r="N17" s="11">
        <f t="shared" si="1"/>
        <v>0</v>
      </c>
      <c r="O17" s="158"/>
      <c r="P17" s="154"/>
    </row>
    <row r="18" spans="1:16" ht="15.75" thickBot="1">
      <c r="A18" s="28" t="s">
        <v>62</v>
      </c>
      <c r="B18" s="29"/>
      <c r="C18" s="30"/>
      <c r="D18" s="30" t="s">
        <v>221</v>
      </c>
      <c r="E18" s="31"/>
      <c r="F18" s="56"/>
      <c r="G18" s="57"/>
      <c r="H18" s="57"/>
      <c r="I18" s="57"/>
      <c r="J18" s="57"/>
      <c r="K18" s="57"/>
      <c r="L18" s="57"/>
      <c r="M18" s="57"/>
      <c r="N18" s="57">
        <f>SUM(N19:N23)</f>
        <v>0</v>
      </c>
      <c r="O18" s="157">
        <f>N18/750</f>
        <v>0</v>
      </c>
      <c r="P18" s="152">
        <f>N18/150</f>
        <v>0</v>
      </c>
    </row>
    <row r="19" spans="1:16" ht="15.75" thickBot="1">
      <c r="A19" s="32" t="s">
        <v>200</v>
      </c>
      <c r="B19" s="33"/>
      <c r="C19" s="34"/>
      <c r="D19" s="40"/>
      <c r="E19" s="31"/>
      <c r="F19" s="16"/>
      <c r="N19">
        <f>SUM(F19:M19)</f>
        <v>0</v>
      </c>
      <c r="P19" s="153"/>
    </row>
    <row r="20" spans="1:16" ht="15.75" thickBot="1">
      <c r="A20" s="32" t="s">
        <v>252</v>
      </c>
      <c r="B20" s="35"/>
      <c r="C20" s="34"/>
      <c r="D20" s="51"/>
      <c r="E20" s="31"/>
      <c r="F20" s="16"/>
      <c r="N20">
        <f t="shared" ref="N20:N23" si="2">SUM(F20:M20)</f>
        <v>0</v>
      </c>
      <c r="P20" s="153"/>
    </row>
    <row r="21" spans="1:16" ht="15.75" thickBot="1">
      <c r="A21" s="32" t="s">
        <v>253</v>
      </c>
      <c r="B21" s="33"/>
      <c r="C21" s="34"/>
      <c r="D21" s="42"/>
      <c r="E21" s="31"/>
      <c r="F21" s="16"/>
      <c r="N21">
        <f t="shared" si="2"/>
        <v>0</v>
      </c>
      <c r="P21" s="153"/>
    </row>
    <row r="22" spans="1:16" ht="15.75" thickBot="1">
      <c r="A22" s="32" t="s">
        <v>254</v>
      </c>
      <c r="B22" s="33"/>
      <c r="C22" s="34"/>
      <c r="D22" s="60"/>
      <c r="E22" s="31"/>
      <c r="F22" s="16"/>
      <c r="N22">
        <f t="shared" si="2"/>
        <v>0</v>
      </c>
      <c r="P22" s="153"/>
    </row>
    <row r="23" spans="1:16" ht="15.75" thickBot="1">
      <c r="A23" s="32" t="s">
        <v>54</v>
      </c>
      <c r="B23" s="33"/>
      <c r="C23" s="34"/>
      <c r="D23" s="60"/>
      <c r="E23" s="31"/>
      <c r="F23" s="17"/>
      <c r="G23" s="11"/>
      <c r="H23" s="11"/>
      <c r="I23" s="11"/>
      <c r="J23" s="11"/>
      <c r="K23" s="11"/>
      <c r="L23" s="11"/>
      <c r="M23" s="11"/>
      <c r="N23" s="11">
        <f t="shared" si="2"/>
        <v>0</v>
      </c>
      <c r="O23" s="158"/>
      <c r="P23" s="154"/>
    </row>
    <row r="24" spans="1:16" ht="15.75" thickBot="1">
      <c r="A24" s="76" t="s">
        <v>69</v>
      </c>
      <c r="B24" s="29"/>
      <c r="C24" s="30"/>
      <c r="D24" s="30" t="s">
        <v>225</v>
      </c>
      <c r="E24" s="31"/>
      <c r="F24" s="56"/>
      <c r="G24" s="57"/>
      <c r="H24" s="57"/>
      <c r="I24" s="57"/>
      <c r="J24" s="57"/>
      <c r="K24" s="57"/>
      <c r="L24" s="57"/>
      <c r="M24" s="57"/>
      <c r="N24" s="57">
        <f>SUM(N25:N33)</f>
        <v>0</v>
      </c>
      <c r="O24" s="157">
        <f>N24/150</f>
        <v>0</v>
      </c>
      <c r="P24" s="152">
        <f>N24/30</f>
        <v>0</v>
      </c>
    </row>
    <row r="25" spans="1:16" ht="15.75" thickBot="1">
      <c r="A25" s="32" t="s">
        <v>70</v>
      </c>
      <c r="B25" s="33"/>
      <c r="C25" s="34"/>
      <c r="D25" s="40"/>
      <c r="E25" s="31"/>
      <c r="F25" s="146"/>
      <c r="G25" s="147"/>
      <c r="H25" s="147"/>
      <c r="I25" s="147"/>
      <c r="J25" s="147"/>
      <c r="K25" s="147"/>
      <c r="L25" s="147"/>
      <c r="M25" s="147"/>
      <c r="N25" s="147">
        <f>SUM(F25:M25)</f>
        <v>0</v>
      </c>
      <c r="O25" s="160"/>
      <c r="P25" s="161"/>
    </row>
    <row r="26" spans="1:16" ht="15.75" thickBot="1">
      <c r="A26" s="32" t="s">
        <v>71</v>
      </c>
      <c r="B26" s="33"/>
      <c r="C26" s="31"/>
      <c r="D26" s="51"/>
      <c r="E26" s="31"/>
      <c r="F26" s="16"/>
      <c r="N26">
        <f t="shared" ref="N26:N33" si="3">SUM(F26:M26)</f>
        <v>0</v>
      </c>
      <c r="P26" s="153"/>
    </row>
    <row r="27" spans="1:16" ht="15.75" thickBot="1">
      <c r="A27" s="32" t="s">
        <v>72</v>
      </c>
      <c r="B27" s="33"/>
      <c r="C27" s="31"/>
      <c r="D27" s="41"/>
      <c r="E27" s="31"/>
      <c r="F27" s="16"/>
      <c r="N27">
        <f t="shared" si="3"/>
        <v>0</v>
      </c>
      <c r="P27" s="153"/>
    </row>
    <row r="28" spans="1:16" ht="15.75" thickBot="1">
      <c r="A28" s="32" t="s">
        <v>226</v>
      </c>
      <c r="B28" s="33"/>
      <c r="C28" s="31"/>
      <c r="D28" s="51"/>
      <c r="E28" s="31"/>
      <c r="F28" s="16"/>
      <c r="N28">
        <f t="shared" si="3"/>
        <v>0</v>
      </c>
      <c r="P28" s="153"/>
    </row>
    <row r="29" spans="1:16" ht="15.75" thickBot="1">
      <c r="A29" s="32" t="s">
        <v>74</v>
      </c>
      <c r="B29" s="35"/>
      <c r="C29" s="31"/>
      <c r="D29" s="41"/>
      <c r="E29" s="31"/>
      <c r="F29" s="16"/>
      <c r="N29">
        <f t="shared" si="3"/>
        <v>0</v>
      </c>
      <c r="P29" s="153"/>
    </row>
    <row r="30" spans="1:16" ht="15.75" thickBot="1">
      <c r="A30" s="32" t="s">
        <v>206</v>
      </c>
      <c r="B30" s="33"/>
      <c r="C30" s="31"/>
      <c r="D30" s="51"/>
      <c r="E30" s="31"/>
      <c r="F30" s="16"/>
      <c r="N30">
        <f t="shared" si="3"/>
        <v>0</v>
      </c>
      <c r="P30" s="153"/>
    </row>
    <row r="31" spans="1:16" ht="30.75" thickBot="1">
      <c r="A31" s="32" t="s">
        <v>207</v>
      </c>
      <c r="B31" s="35"/>
      <c r="C31" s="31"/>
      <c r="D31" s="51"/>
      <c r="E31" s="31"/>
      <c r="F31" s="16"/>
      <c r="N31">
        <f t="shared" si="3"/>
        <v>0</v>
      </c>
      <c r="P31" s="153"/>
    </row>
    <row r="32" spans="1:16" ht="15" customHeight="1" thickBot="1">
      <c r="A32" s="32" t="s">
        <v>227</v>
      </c>
      <c r="B32" s="33"/>
      <c r="C32" s="31"/>
      <c r="D32" s="42"/>
      <c r="E32" s="31"/>
      <c r="F32" s="16"/>
      <c r="N32">
        <f t="shared" si="3"/>
        <v>0</v>
      </c>
      <c r="P32" s="153"/>
    </row>
    <row r="33" spans="1:16" ht="15.75" thickBot="1">
      <c r="A33" s="32" t="s">
        <v>208</v>
      </c>
      <c r="B33" s="33"/>
      <c r="C33" s="31"/>
      <c r="D33" s="63"/>
      <c r="E33" s="31"/>
      <c r="F33" s="17"/>
      <c r="G33" s="11"/>
      <c r="H33" s="11"/>
      <c r="I33" s="11"/>
      <c r="J33" s="11"/>
      <c r="K33" s="11"/>
      <c r="L33" s="11"/>
      <c r="M33" s="11"/>
      <c r="N33" s="11">
        <f t="shared" si="3"/>
        <v>0</v>
      </c>
      <c r="O33" s="158"/>
      <c r="P33" s="154"/>
    </row>
    <row r="34" spans="1:16" ht="15.75" thickBot="1">
      <c r="A34" s="76" t="s">
        <v>87</v>
      </c>
      <c r="B34" s="29"/>
      <c r="C34" s="30"/>
      <c r="D34" s="30" t="s">
        <v>230</v>
      </c>
      <c r="E34" s="31"/>
      <c r="F34" s="56"/>
      <c r="G34" s="57"/>
      <c r="H34" s="57"/>
      <c r="I34" s="57"/>
      <c r="J34" s="57"/>
      <c r="K34" s="57"/>
      <c r="L34" s="57"/>
      <c r="M34" s="57"/>
      <c r="N34" s="57">
        <f>SUM(N35:N37)</f>
        <v>0</v>
      </c>
      <c r="O34" s="157">
        <f>N34/375</f>
        <v>0</v>
      </c>
      <c r="P34" s="152">
        <f>N34/15</f>
        <v>0</v>
      </c>
    </row>
    <row r="35" spans="1:16" ht="15.75" thickBot="1">
      <c r="A35" s="32" t="s">
        <v>209</v>
      </c>
      <c r="B35" s="33"/>
      <c r="C35" s="31"/>
      <c r="D35" s="63"/>
      <c r="E35" s="31"/>
      <c r="F35" s="146"/>
      <c r="G35" s="147"/>
      <c r="H35" s="147"/>
      <c r="I35" s="147"/>
      <c r="J35" s="147"/>
      <c r="K35" s="147"/>
      <c r="L35" s="147"/>
      <c r="M35" s="147"/>
      <c r="N35" s="147">
        <f>SUM(F35:M35)</f>
        <v>0</v>
      </c>
      <c r="O35" s="160"/>
      <c r="P35" s="161"/>
    </row>
    <row r="36" spans="1:16" ht="15.75" thickBot="1">
      <c r="A36" s="32" t="s">
        <v>255</v>
      </c>
      <c r="B36" s="33"/>
      <c r="C36" s="31"/>
      <c r="D36" s="63"/>
      <c r="E36" s="31"/>
      <c r="F36" s="16"/>
      <c r="N36">
        <f t="shared" ref="N36:N38" si="4">SUM(F36:M36)</f>
        <v>0</v>
      </c>
      <c r="P36" s="153"/>
    </row>
    <row r="37" spans="1:16" ht="15.75" thickBot="1">
      <c r="A37" s="32" t="s">
        <v>211</v>
      </c>
      <c r="B37" s="33"/>
      <c r="C37" s="31"/>
      <c r="D37" s="63"/>
      <c r="E37" s="31"/>
      <c r="F37" s="17"/>
      <c r="G37" s="11"/>
      <c r="H37" s="11"/>
      <c r="I37" s="11"/>
      <c r="J37" s="11"/>
      <c r="K37" s="11"/>
      <c r="L37" s="11"/>
      <c r="M37" s="11"/>
      <c r="N37" s="11">
        <f t="shared" si="4"/>
        <v>0</v>
      </c>
      <c r="O37" s="158"/>
      <c r="P37" s="154"/>
    </row>
    <row r="38" spans="1:16" ht="15.75" thickBot="1">
      <c r="A38" s="76" t="s">
        <v>54</v>
      </c>
      <c r="B38" s="29"/>
      <c r="C38" s="30"/>
      <c r="D38" s="30" t="s">
        <v>216</v>
      </c>
      <c r="E38" s="31"/>
      <c r="F38" s="148"/>
      <c r="G38" s="149"/>
      <c r="H38" s="149"/>
      <c r="I38" s="149"/>
      <c r="J38" s="149"/>
      <c r="K38" s="149"/>
      <c r="L38" s="149"/>
      <c r="M38" s="149"/>
      <c r="N38" s="149">
        <f t="shared" si="4"/>
        <v>0</v>
      </c>
      <c r="O38" s="162">
        <f>N38/75</f>
        <v>0</v>
      </c>
      <c r="P38" s="163">
        <f>N38/15</f>
        <v>0</v>
      </c>
    </row>
    <row r="39" spans="1:16" s="72" customFormat="1" ht="28.7" customHeight="1" thickBot="1">
      <c r="A39" s="166" t="s">
        <v>256</v>
      </c>
      <c r="B39" s="167"/>
      <c r="C39" s="69" t="s">
        <v>232</v>
      </c>
      <c r="D39" s="69" t="s">
        <v>233</v>
      </c>
      <c r="E39" s="77"/>
      <c r="F39" s="21">
        <f>SUM(F4:F38)</f>
        <v>0</v>
      </c>
      <c r="G39" s="22">
        <f t="shared" ref="G39:M39" si="5">SUM(G4:G38)</f>
        <v>0</v>
      </c>
      <c r="H39" s="22">
        <f t="shared" si="5"/>
        <v>0</v>
      </c>
      <c r="I39" s="22">
        <f t="shared" si="5"/>
        <v>0</v>
      </c>
      <c r="J39" s="22">
        <f t="shared" si="5"/>
        <v>0</v>
      </c>
      <c r="K39" s="22">
        <f t="shared" si="5"/>
        <v>0</v>
      </c>
      <c r="L39" s="22">
        <f t="shared" si="5"/>
        <v>0</v>
      </c>
      <c r="M39" s="22">
        <f t="shared" si="5"/>
        <v>0</v>
      </c>
      <c r="N39" s="75">
        <f>N3+N12+N18+N24+N34+N38</f>
        <v>0</v>
      </c>
      <c r="O39" s="159">
        <f>N39/1500</f>
        <v>0</v>
      </c>
      <c r="P39" s="155">
        <f>N39/300</f>
        <v>0</v>
      </c>
    </row>
    <row r="40" spans="1:16" s="72" customFormat="1" ht="28.7" customHeight="1" thickBot="1">
      <c r="A40" s="166" t="s">
        <v>39</v>
      </c>
      <c r="B40" s="167"/>
      <c r="C40" s="192"/>
      <c r="D40" s="193"/>
      <c r="E40" s="194"/>
      <c r="O40" s="156"/>
      <c r="P40" s="156"/>
    </row>
    <row r="43" spans="1:16">
      <c r="B43" s="164"/>
      <c r="C43" t="s">
        <v>40</v>
      </c>
    </row>
    <row r="44" spans="1:16">
      <c r="B44" s="165"/>
      <c r="C44" t="s">
        <v>41</v>
      </c>
    </row>
  </sheetData>
  <mergeCells count="4">
    <mergeCell ref="A39:B39"/>
    <mergeCell ref="A40:B40"/>
    <mergeCell ref="C40:E40"/>
    <mergeCell ref="A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0"/>
  <sheetViews>
    <sheetView tabSelected="1" topLeftCell="A24" workbookViewId="0">
      <selection activeCell="C47" sqref="C47"/>
    </sheetView>
  </sheetViews>
  <sheetFormatPr defaultRowHeight="15"/>
  <cols>
    <col min="1" max="1" width="35.42578125" customWidth="1"/>
    <col min="3" max="3" width="9.85546875" customWidth="1"/>
    <col min="4" max="4" width="14.140625" customWidth="1"/>
    <col min="5" max="5" width="15.85546875" customWidth="1"/>
    <col min="6" max="10" width="3.5703125" bestFit="1" customWidth="1"/>
    <col min="11" max="12" width="3.5703125" customWidth="1"/>
    <col min="13" max="13" width="16.42578125" customWidth="1"/>
    <col min="15" max="15" width="10.5703125" style="150" customWidth="1"/>
    <col min="16" max="16" width="12.42578125" style="150" customWidth="1"/>
  </cols>
  <sheetData>
    <row r="1" spans="1:16" s="72" customFormat="1" ht="25.7" customHeight="1" thickBot="1">
      <c r="A1" s="24" t="s">
        <v>0</v>
      </c>
      <c r="B1" s="25"/>
      <c r="C1" s="25" t="s">
        <v>1</v>
      </c>
      <c r="D1" s="26" t="s">
        <v>42</v>
      </c>
      <c r="E1" s="25" t="s">
        <v>257</v>
      </c>
      <c r="O1" s="156"/>
      <c r="P1" s="156"/>
    </row>
    <row r="2" spans="1:16" ht="84.6" customHeight="1" thickBot="1">
      <c r="A2" s="173" t="s">
        <v>258</v>
      </c>
      <c r="B2" s="174"/>
      <c r="C2" s="174"/>
      <c r="D2" s="175"/>
      <c r="E2" s="27" t="s">
        <v>5</v>
      </c>
      <c r="F2" s="15">
        <v>44075</v>
      </c>
      <c r="G2" s="15">
        <v>44076</v>
      </c>
      <c r="H2" s="15">
        <v>44077</v>
      </c>
      <c r="I2" s="15">
        <v>44078</v>
      </c>
      <c r="J2" s="15">
        <v>44079</v>
      </c>
      <c r="K2" s="15"/>
      <c r="L2" s="15"/>
      <c r="M2" s="73" t="s">
        <v>6</v>
      </c>
      <c r="N2" s="94" t="s">
        <v>7</v>
      </c>
      <c r="O2" s="151" t="s">
        <v>259</v>
      </c>
      <c r="P2" s="151" t="s">
        <v>260</v>
      </c>
    </row>
    <row r="3" spans="1:16" ht="15.75" thickBot="1">
      <c r="A3" s="52" t="s">
        <v>191</v>
      </c>
      <c r="B3" s="66"/>
      <c r="C3" s="55"/>
      <c r="D3" s="55" t="s">
        <v>216</v>
      </c>
      <c r="E3" s="39"/>
      <c r="F3" s="56"/>
      <c r="G3" s="57"/>
      <c r="H3" s="57"/>
      <c r="I3" s="57"/>
      <c r="J3" s="57"/>
      <c r="K3" s="57"/>
      <c r="L3" s="57"/>
      <c r="M3" s="57"/>
      <c r="N3" s="57">
        <f>SUM(N4:N10)</f>
        <v>0</v>
      </c>
      <c r="O3" s="157">
        <f>N3/75</f>
        <v>0</v>
      </c>
      <c r="P3" s="152">
        <f>N3/15</f>
        <v>0</v>
      </c>
    </row>
    <row r="4" spans="1:16" ht="15.75" thickBot="1">
      <c r="A4" s="32" t="s">
        <v>46</v>
      </c>
      <c r="B4" s="33"/>
      <c r="C4" s="34"/>
      <c r="D4" s="40"/>
      <c r="E4" s="31"/>
      <c r="F4" s="16"/>
      <c r="N4">
        <f>SUM(F4:M4)</f>
        <v>0</v>
      </c>
      <c r="P4" s="153"/>
    </row>
    <row r="5" spans="1:16" ht="15.75" thickBot="1">
      <c r="A5" s="32" t="s">
        <v>192</v>
      </c>
      <c r="B5" s="33"/>
      <c r="C5" s="34"/>
      <c r="D5" s="51"/>
      <c r="E5" s="31"/>
      <c r="F5" s="16"/>
      <c r="N5">
        <f t="shared" ref="N5:N10" si="0">SUM(F5:M5)</f>
        <v>0</v>
      </c>
      <c r="P5" s="153"/>
    </row>
    <row r="6" spans="1:16" ht="15.75" thickBot="1">
      <c r="A6" s="32" t="s">
        <v>53</v>
      </c>
      <c r="B6" s="33"/>
      <c r="C6" s="34"/>
      <c r="D6" s="41"/>
      <c r="E6" s="31"/>
      <c r="F6" s="16"/>
      <c r="N6">
        <f t="shared" si="0"/>
        <v>0</v>
      </c>
      <c r="P6" s="153"/>
    </row>
    <row r="7" spans="1:16" ht="15.75" thickBot="1">
      <c r="A7" s="32" t="s">
        <v>193</v>
      </c>
      <c r="B7" s="35"/>
      <c r="C7" s="34"/>
      <c r="D7" s="51"/>
      <c r="E7" s="31"/>
      <c r="F7" s="16"/>
      <c r="N7">
        <f t="shared" si="0"/>
        <v>0</v>
      </c>
      <c r="P7" s="153"/>
    </row>
    <row r="8" spans="1:16" ht="15.75" thickBot="1">
      <c r="A8" s="32" t="s">
        <v>194</v>
      </c>
      <c r="B8" s="35"/>
      <c r="C8" s="34"/>
      <c r="D8" s="60"/>
      <c r="E8" s="31"/>
      <c r="F8" s="16"/>
      <c r="N8">
        <f t="shared" si="0"/>
        <v>0</v>
      </c>
      <c r="P8" s="153"/>
    </row>
    <row r="9" spans="1:16" ht="15.75" thickBot="1">
      <c r="A9" s="32" t="s">
        <v>195</v>
      </c>
      <c r="B9" s="35"/>
      <c r="C9" s="34"/>
      <c r="D9" s="60"/>
      <c r="E9" s="31"/>
      <c r="F9" s="16"/>
      <c r="N9">
        <f t="shared" si="0"/>
        <v>0</v>
      </c>
      <c r="P9" s="153"/>
    </row>
    <row r="10" spans="1:16" ht="15.75" thickBot="1">
      <c r="A10" s="32" t="s">
        <v>54</v>
      </c>
      <c r="B10" s="35"/>
      <c r="C10" s="34"/>
      <c r="D10" s="60"/>
      <c r="E10" s="31"/>
      <c r="F10" s="17"/>
      <c r="G10" s="11"/>
      <c r="H10" s="11"/>
      <c r="I10" s="11"/>
      <c r="J10" s="11"/>
      <c r="K10" s="11"/>
      <c r="L10" s="11"/>
      <c r="M10" s="11"/>
      <c r="N10" s="11">
        <f t="shared" si="0"/>
        <v>0</v>
      </c>
      <c r="O10" s="158"/>
      <c r="P10" s="154"/>
    </row>
    <row r="11" spans="1:16" ht="15.75" thickBot="1">
      <c r="A11" s="28" t="s">
        <v>55</v>
      </c>
      <c r="B11" s="29"/>
      <c r="C11" s="30"/>
      <c r="D11" s="30" t="s">
        <v>216</v>
      </c>
      <c r="E11" s="31"/>
      <c r="F11" s="56"/>
      <c r="G11" s="57"/>
      <c r="H11" s="57"/>
      <c r="I11" s="57"/>
      <c r="J11" s="57"/>
      <c r="K11" s="57"/>
      <c r="L11" s="57"/>
      <c r="M11" s="57"/>
      <c r="N11" s="57">
        <f>SUM(N12:N14)</f>
        <v>0</v>
      </c>
      <c r="O11" s="157">
        <f>N11/75</f>
        <v>0</v>
      </c>
      <c r="P11" s="152">
        <f>N11/15</f>
        <v>0</v>
      </c>
    </row>
    <row r="12" spans="1:16" ht="15.75" thickBot="1">
      <c r="A12" s="32" t="s">
        <v>56</v>
      </c>
      <c r="B12" s="33"/>
      <c r="C12" s="34"/>
      <c r="D12" s="40"/>
      <c r="E12" s="31"/>
      <c r="F12" s="16"/>
      <c r="N12">
        <f>SUM(F12:M12)</f>
        <v>0</v>
      </c>
      <c r="P12" s="153"/>
    </row>
    <row r="13" spans="1:16" ht="15.75" thickBot="1">
      <c r="A13" s="43" t="s">
        <v>198</v>
      </c>
      <c r="B13" s="45" t="s">
        <v>19</v>
      </c>
      <c r="C13" s="44"/>
      <c r="D13" s="51"/>
      <c r="E13" s="43"/>
      <c r="F13" s="16"/>
      <c r="N13">
        <f t="shared" ref="N13:N14" si="1">SUM(F13:M13)</f>
        <v>0</v>
      </c>
      <c r="P13" s="153"/>
    </row>
    <row r="14" spans="1:16" ht="15.75" thickBot="1">
      <c r="A14" s="48" t="s">
        <v>54</v>
      </c>
      <c r="B14" s="67"/>
      <c r="C14" s="68"/>
      <c r="D14" s="51"/>
      <c r="E14" s="39"/>
      <c r="F14" s="17"/>
      <c r="G14" s="11"/>
      <c r="H14" s="11"/>
      <c r="I14" s="11"/>
      <c r="J14" s="11"/>
      <c r="K14" s="11"/>
      <c r="L14" s="11"/>
      <c r="M14" s="11"/>
      <c r="N14" s="11">
        <f t="shared" si="1"/>
        <v>0</v>
      </c>
      <c r="O14" s="158"/>
      <c r="P14" s="154"/>
    </row>
    <row r="15" spans="1:16" ht="15.75" thickBot="1">
      <c r="A15" s="28" t="s">
        <v>62</v>
      </c>
      <c r="B15" s="29"/>
      <c r="C15" s="30"/>
      <c r="D15" s="30" t="s">
        <v>221</v>
      </c>
      <c r="E15" s="31"/>
      <c r="F15" s="56"/>
      <c r="G15" s="57"/>
      <c r="H15" s="57"/>
      <c r="I15" s="57"/>
      <c r="J15" s="57"/>
      <c r="K15" s="57"/>
      <c r="L15" s="57"/>
      <c r="M15" s="57"/>
      <c r="N15" s="57">
        <f>SUM(N16:N19)</f>
        <v>0</v>
      </c>
      <c r="O15" s="157">
        <f>N15/750</f>
        <v>0</v>
      </c>
      <c r="P15" s="152">
        <f>N15/150</f>
        <v>0</v>
      </c>
    </row>
    <row r="16" spans="1:16" ht="15.75" thickBot="1">
      <c r="A16" s="32" t="s">
        <v>200</v>
      </c>
      <c r="B16" s="33"/>
      <c r="C16" s="34"/>
      <c r="D16" s="40"/>
      <c r="E16" s="31"/>
      <c r="F16" s="16"/>
      <c r="N16">
        <f>SUM(F16:M16)</f>
        <v>0</v>
      </c>
      <c r="P16" s="153"/>
    </row>
    <row r="17" spans="1:16" ht="15.75" thickBot="1">
      <c r="A17" s="32" t="s">
        <v>201</v>
      </c>
      <c r="B17" s="35"/>
      <c r="C17" s="34"/>
      <c r="D17" s="51"/>
      <c r="E17" s="31"/>
      <c r="F17" s="16"/>
      <c r="N17">
        <f t="shared" ref="N17:N19" si="2">SUM(F17:M17)</f>
        <v>0</v>
      </c>
      <c r="P17" s="153"/>
    </row>
    <row r="18" spans="1:16" ht="15.75" thickBot="1">
      <c r="A18" s="32" t="s">
        <v>202</v>
      </c>
      <c r="B18" s="33"/>
      <c r="C18" s="34"/>
      <c r="D18" s="42"/>
      <c r="E18" s="31"/>
      <c r="F18" s="16"/>
      <c r="N18">
        <f t="shared" si="2"/>
        <v>0</v>
      </c>
      <c r="P18" s="153"/>
    </row>
    <row r="19" spans="1:16" ht="15.75" thickBot="1">
      <c r="A19" s="32" t="s">
        <v>54</v>
      </c>
      <c r="B19" s="33"/>
      <c r="C19" s="34"/>
      <c r="D19" s="60"/>
      <c r="E19" s="31"/>
      <c r="F19" s="17"/>
      <c r="G19" s="11"/>
      <c r="H19" s="11"/>
      <c r="I19" s="11"/>
      <c r="J19" s="11"/>
      <c r="K19" s="11"/>
      <c r="L19" s="11"/>
      <c r="M19" s="11"/>
      <c r="N19" s="11">
        <f t="shared" si="2"/>
        <v>0</v>
      </c>
      <c r="O19" s="158"/>
      <c r="P19" s="154"/>
    </row>
    <row r="20" spans="1:16" ht="15.75" thickBot="1">
      <c r="A20" s="76" t="s">
        <v>69</v>
      </c>
      <c r="B20" s="29"/>
      <c r="C20" s="30"/>
      <c r="D20" s="30" t="s">
        <v>225</v>
      </c>
      <c r="E20" s="31"/>
      <c r="F20" s="56"/>
      <c r="G20" s="57"/>
      <c r="H20" s="57"/>
      <c r="I20" s="57"/>
      <c r="J20" s="57"/>
      <c r="K20" s="57"/>
      <c r="L20" s="57"/>
      <c r="M20" s="57"/>
      <c r="N20" s="57">
        <f>SUM(N21:N29)</f>
        <v>0</v>
      </c>
      <c r="O20" s="157">
        <f>N20/150</f>
        <v>0</v>
      </c>
      <c r="P20" s="152">
        <f>N20/30</f>
        <v>0</v>
      </c>
    </row>
    <row r="21" spans="1:16" ht="15.75" thickBot="1">
      <c r="A21" s="32" t="s">
        <v>70</v>
      </c>
      <c r="B21" s="33"/>
      <c r="C21" s="34"/>
      <c r="D21" s="40"/>
      <c r="E21" s="31"/>
      <c r="F21" s="16"/>
      <c r="N21">
        <f>SUM(F21:M21)</f>
        <v>0</v>
      </c>
      <c r="P21" s="153"/>
    </row>
    <row r="22" spans="1:16" ht="15.75" thickBot="1">
      <c r="A22" s="32" t="s">
        <v>71</v>
      </c>
      <c r="B22" s="33"/>
      <c r="C22" s="31"/>
      <c r="D22" s="51"/>
      <c r="E22" s="31"/>
      <c r="F22" s="16"/>
      <c r="N22">
        <f t="shared" ref="N22:N29" si="3">SUM(F22:M22)</f>
        <v>0</v>
      </c>
      <c r="P22" s="153"/>
    </row>
    <row r="23" spans="1:16" ht="15.75" thickBot="1">
      <c r="A23" s="32" t="s">
        <v>72</v>
      </c>
      <c r="B23" s="33"/>
      <c r="C23" s="31"/>
      <c r="D23" s="41"/>
      <c r="E23" s="31"/>
      <c r="F23" s="16"/>
      <c r="N23">
        <f t="shared" si="3"/>
        <v>0</v>
      </c>
      <c r="P23" s="153"/>
    </row>
    <row r="24" spans="1:16" ht="15.75" thickBot="1">
      <c r="A24" s="32" t="s">
        <v>226</v>
      </c>
      <c r="B24" s="33"/>
      <c r="C24" s="31"/>
      <c r="D24" s="51"/>
      <c r="E24" s="31"/>
      <c r="F24" s="16"/>
      <c r="N24">
        <f t="shared" si="3"/>
        <v>0</v>
      </c>
      <c r="P24" s="153"/>
    </row>
    <row r="25" spans="1:16" ht="15.75" thickBot="1">
      <c r="A25" s="32" t="s">
        <v>74</v>
      </c>
      <c r="B25" s="35"/>
      <c r="C25" s="31"/>
      <c r="D25" s="41"/>
      <c r="E25" s="31"/>
      <c r="F25" s="16"/>
      <c r="N25">
        <f t="shared" si="3"/>
        <v>0</v>
      </c>
      <c r="P25" s="153"/>
    </row>
    <row r="26" spans="1:16" ht="15.75" thickBot="1">
      <c r="A26" s="32" t="s">
        <v>206</v>
      </c>
      <c r="B26" s="33"/>
      <c r="C26" s="31"/>
      <c r="D26" s="51"/>
      <c r="E26" s="31"/>
      <c r="F26" s="16"/>
      <c r="N26">
        <f t="shared" si="3"/>
        <v>0</v>
      </c>
      <c r="P26" s="153"/>
    </row>
    <row r="27" spans="1:16" ht="30.75" thickBot="1">
      <c r="A27" s="32" t="s">
        <v>207</v>
      </c>
      <c r="B27" s="35"/>
      <c r="C27" s="31"/>
      <c r="D27" s="51"/>
      <c r="E27" s="31"/>
      <c r="F27" s="16"/>
      <c r="N27">
        <f t="shared" si="3"/>
        <v>0</v>
      </c>
      <c r="P27" s="153"/>
    </row>
    <row r="28" spans="1:16" ht="30.75" thickBot="1">
      <c r="A28" s="32" t="s">
        <v>227</v>
      </c>
      <c r="B28" s="33"/>
      <c r="C28" s="31"/>
      <c r="D28" s="42"/>
      <c r="E28" s="31"/>
      <c r="F28" s="16"/>
      <c r="N28">
        <f t="shared" si="3"/>
        <v>0</v>
      </c>
      <c r="P28" s="153"/>
    </row>
    <row r="29" spans="1:16" ht="15.75" thickBot="1">
      <c r="A29" s="32" t="s">
        <v>208</v>
      </c>
      <c r="B29" s="33"/>
      <c r="C29" s="31"/>
      <c r="D29" s="63"/>
      <c r="E29" s="31"/>
      <c r="F29" s="17"/>
      <c r="G29" s="11"/>
      <c r="H29" s="11"/>
      <c r="I29" s="11"/>
      <c r="J29" s="11"/>
      <c r="K29" s="11"/>
      <c r="L29" s="11"/>
      <c r="M29" s="11"/>
      <c r="N29" s="11">
        <f t="shared" si="3"/>
        <v>0</v>
      </c>
      <c r="O29" s="158"/>
      <c r="P29" s="154"/>
    </row>
    <row r="30" spans="1:16" ht="15.75" thickBot="1">
      <c r="A30" s="76" t="s">
        <v>87</v>
      </c>
      <c r="B30" s="29"/>
      <c r="C30" s="30"/>
      <c r="D30" s="30" t="s">
        <v>230</v>
      </c>
      <c r="E30" s="31"/>
      <c r="F30" s="56"/>
      <c r="G30" s="57"/>
      <c r="H30" s="57"/>
      <c r="I30" s="57"/>
      <c r="J30" s="57"/>
      <c r="K30" s="57"/>
      <c r="L30" s="57"/>
      <c r="M30" s="57"/>
      <c r="N30" s="57">
        <f>SUM(N31:N33)</f>
        <v>0</v>
      </c>
      <c r="O30" s="157">
        <f>N30/375</f>
        <v>0</v>
      </c>
      <c r="P30" s="152">
        <f>N30/15</f>
        <v>0</v>
      </c>
    </row>
    <row r="31" spans="1:16" ht="15.75" thickBot="1">
      <c r="A31" s="32" t="s">
        <v>209</v>
      </c>
      <c r="B31" s="33"/>
      <c r="C31" s="31"/>
      <c r="D31" s="63"/>
      <c r="E31" s="31"/>
      <c r="F31" s="16"/>
      <c r="N31">
        <f>SUM(F31:M31)</f>
        <v>0</v>
      </c>
      <c r="P31" s="153"/>
    </row>
    <row r="32" spans="1:16" ht="15.75" thickBot="1">
      <c r="A32" s="32" t="s">
        <v>210</v>
      </c>
      <c r="B32" s="33"/>
      <c r="C32" s="31"/>
      <c r="D32" s="63"/>
      <c r="E32" s="31"/>
      <c r="F32" s="16"/>
      <c r="N32">
        <f t="shared" ref="N32:N34" si="4">SUM(F32:M32)</f>
        <v>0</v>
      </c>
      <c r="P32" s="153"/>
    </row>
    <row r="33" spans="1:16" ht="15.75" thickBot="1">
      <c r="A33" s="32" t="s">
        <v>211</v>
      </c>
      <c r="B33" s="33"/>
      <c r="C33" s="31"/>
      <c r="D33" s="63"/>
      <c r="E33" s="31"/>
      <c r="F33" s="17"/>
      <c r="G33" s="11"/>
      <c r="H33" s="11"/>
      <c r="I33" s="11"/>
      <c r="J33" s="11"/>
      <c r="K33" s="11"/>
      <c r="L33" s="11"/>
      <c r="M33" s="11"/>
      <c r="N33" s="11">
        <f t="shared" si="4"/>
        <v>0</v>
      </c>
      <c r="O33" s="158"/>
      <c r="P33" s="154"/>
    </row>
    <row r="34" spans="1:16" ht="15.75" thickBot="1">
      <c r="A34" s="76" t="s">
        <v>54</v>
      </c>
      <c r="B34" s="29"/>
      <c r="C34" s="30"/>
      <c r="D34" s="30" t="s">
        <v>216</v>
      </c>
      <c r="E34" s="31"/>
      <c r="F34" s="56"/>
      <c r="G34" s="57"/>
      <c r="H34" s="57"/>
      <c r="I34" s="57"/>
      <c r="J34" s="57"/>
      <c r="K34" s="57"/>
      <c r="L34" s="57"/>
      <c r="M34" s="57"/>
      <c r="N34" s="57">
        <f t="shared" si="4"/>
        <v>0</v>
      </c>
      <c r="O34" s="157">
        <f>N34/75</f>
        <v>0</v>
      </c>
      <c r="P34" s="152">
        <f>N34/15</f>
        <v>0</v>
      </c>
    </row>
    <row r="35" spans="1:16" s="72" customFormat="1" ht="28.7" customHeight="1" thickBot="1">
      <c r="A35" s="166" t="s">
        <v>261</v>
      </c>
      <c r="B35" s="167"/>
      <c r="C35" s="69" t="s">
        <v>232</v>
      </c>
      <c r="D35" s="143" t="s">
        <v>233</v>
      </c>
      <c r="E35" s="77"/>
      <c r="F35" s="21">
        <f>SUM(F3:F34)</f>
        <v>0</v>
      </c>
      <c r="G35" s="22">
        <f t="shared" ref="G35:M35" si="5">SUM(G3:G34)</f>
        <v>0</v>
      </c>
      <c r="H35" s="22">
        <f t="shared" si="5"/>
        <v>0</v>
      </c>
      <c r="I35" s="22">
        <f t="shared" si="5"/>
        <v>0</v>
      </c>
      <c r="J35" s="22">
        <f t="shared" si="5"/>
        <v>0</v>
      </c>
      <c r="K35" s="22">
        <f t="shared" si="5"/>
        <v>0</v>
      </c>
      <c r="L35" s="22">
        <f t="shared" si="5"/>
        <v>0</v>
      </c>
      <c r="M35" s="22">
        <f t="shared" si="5"/>
        <v>0</v>
      </c>
      <c r="N35" s="75">
        <f>N3+N11+N15+N20+N30+N34</f>
        <v>0</v>
      </c>
      <c r="O35" s="159">
        <f>N35/1500</f>
        <v>0</v>
      </c>
      <c r="P35" s="155">
        <f>N35/300</f>
        <v>0</v>
      </c>
    </row>
    <row r="36" spans="1:16" s="72" customFormat="1" ht="28.7" customHeight="1" thickBot="1">
      <c r="A36" s="166" t="s">
        <v>39</v>
      </c>
      <c r="B36" s="167"/>
      <c r="C36" s="192"/>
      <c r="D36" s="193"/>
      <c r="E36" s="194"/>
      <c r="O36" s="156"/>
      <c r="P36" s="156"/>
    </row>
    <row r="39" spans="1:16">
      <c r="B39" s="164"/>
      <c r="C39" t="s">
        <v>40</v>
      </c>
    </row>
    <row r="40" spans="1:16">
      <c r="B40" s="165"/>
      <c r="C40" t="s">
        <v>41</v>
      </c>
    </row>
  </sheetData>
  <mergeCells count="4">
    <mergeCell ref="A35:B35"/>
    <mergeCell ref="A36:B36"/>
    <mergeCell ref="C36:E36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Guðríður Helgadóttir</dc:creator>
  <cp:keywords/>
  <dc:description/>
  <cp:lastModifiedBy>Svala Sigurgeirsdóttir-FSU</cp:lastModifiedBy>
  <cp:revision/>
  <dcterms:created xsi:type="dcterms:W3CDTF">2020-08-31T11:46:13Z</dcterms:created>
  <dcterms:modified xsi:type="dcterms:W3CDTF">2023-07-17T08:53:57Z</dcterms:modified>
  <cp:category/>
  <cp:contentStatus/>
</cp:coreProperties>
</file>